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365" tabRatio="599" activeTab="0"/>
  </bookViews>
  <sheets>
    <sheet name="Итого" sheetId="1" r:id="rId1"/>
  </sheets>
  <definedNames>
    <definedName name="_xlnm.Print_Titles" localSheetId="0">'Итого'!$98:$98</definedName>
    <definedName name="_xlnm.Print_Area" localSheetId="0">'Итого'!$A$1:$G$392</definedName>
  </definedNames>
  <calcPr fullCalcOnLoad="1"/>
</workbook>
</file>

<file path=xl/sharedStrings.xml><?xml version="1.0" encoding="utf-8"?>
<sst xmlns="http://schemas.openxmlformats.org/spreadsheetml/2006/main" count="1627" uniqueCount="482">
  <si>
    <t>Наименование показателей</t>
  </si>
  <si>
    <t>Раздел</t>
  </si>
  <si>
    <t>Целевая статья</t>
  </si>
  <si>
    <t>Вид расходов</t>
  </si>
  <si>
    <t>Общегосударственные вопросы</t>
  </si>
  <si>
    <t>Функционирование высшего должностного лица субъекта Российской Федерации и органа местного самоуправления</t>
  </si>
  <si>
    <t>01</t>
  </si>
  <si>
    <t>02</t>
  </si>
  <si>
    <t>0010000</t>
  </si>
  <si>
    <t>010</t>
  </si>
  <si>
    <t>Руководство и управление в сфере установленных функций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</si>
  <si>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</si>
  <si>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</si>
  <si>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005</t>
  </si>
  <si>
    <t>026</t>
  </si>
  <si>
    <t>027</t>
  </si>
  <si>
    <t>Центральный аппарат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</si>
  <si>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</si>
  <si>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</si>
  <si>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Судебная система</t>
  </si>
  <si>
    <t>05</t>
  </si>
  <si>
    <t>Обеспечение деятельности финансовых, налоговых и таможенных органов и органов надзора</t>
  </si>
  <si>
    <t>06</t>
  </si>
  <si>
    <t>083</t>
  </si>
  <si>
    <t>Обеспечение проведения выборов и референдумов</t>
  </si>
  <si>
    <t>07</t>
  </si>
  <si>
    <t>092</t>
  </si>
  <si>
    <t>0200000</t>
  </si>
  <si>
    <t>097</t>
  </si>
  <si>
    <t>Проведение выборов и референдумов</t>
  </si>
  <si>
    <t>Обслуживание государственного и муниципального долга</t>
  </si>
  <si>
    <t>12</t>
  </si>
  <si>
    <t>0650000</t>
  </si>
  <si>
    <t>152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</si>
  <si>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</si>
  <si>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</si>
  <si>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</si>
  <si>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13</t>
  </si>
  <si>
    <t>0700000</t>
  </si>
  <si>
    <t>184</t>
  </si>
  <si>
    <t>Резервные фонды органов местного самоуправления</t>
  </si>
  <si>
    <t>Другие общегосударственные расходы</t>
  </si>
  <si>
    <t>15</t>
  </si>
  <si>
    <t>0920000</t>
  </si>
  <si>
    <t>216</t>
  </si>
  <si>
    <t>0930000</t>
  </si>
  <si>
    <t>327</t>
  </si>
  <si>
    <t>5220000</t>
  </si>
  <si>
    <t>213</t>
  </si>
  <si>
    <t>Реализация государственных функций, связанных с общегосударственным управлением</t>
  </si>
  <si>
    <t>Учреждения по обеспечению хозяйственного обслуживания</t>
  </si>
  <si>
    <t>Региональные целевые программы</t>
  </si>
  <si>
    <t>Выполнение других обязательств государства</t>
  </si>
  <si>
    <t>Строительство объектов для нужд отрасли</t>
  </si>
  <si>
    <t>Обеспечение деятельности подведомственных учреждений</t>
  </si>
  <si>
    <t>Национальная безопасность и правоохранительная деятельность</t>
  </si>
  <si>
    <t>Органы внутренних дел</t>
  </si>
  <si>
    <t>2020000</t>
  </si>
  <si>
    <t>Воинские формирования (органы, подразделения)</t>
  </si>
  <si>
    <t>220</t>
  </si>
  <si>
    <t>221</t>
  </si>
  <si>
    <t>239</t>
  </si>
  <si>
    <t>240</t>
  </si>
  <si>
    <t>253</t>
  </si>
  <si>
    <t>472</t>
  </si>
  <si>
    <t>Вещевое обеспечение</t>
  </si>
  <si>
    <t>Продовольственное обеспечение</t>
  </si>
  <si>
    <t>Военный персонал и сотрудники правоохранительных органов, имеющие специальные звания</t>
  </si>
  <si>
    <t>Гражданский персонал</t>
  </si>
  <si>
    <t>Обеспечение функционирования органов в сфере национальной безопасности и правоохранительной деятельности</t>
  </si>
  <si>
    <t>Пособия и компенсации военнослужащим, приравненным к ним лицам, а также уволенным из их числа</t>
  </si>
  <si>
    <t>Предупреждение и ликвидация последствий чрезвычайных ситуаций и стихийных бедствий, гражданская оборона</t>
  </si>
  <si>
    <t>09</t>
  </si>
  <si>
    <t>2180000</t>
  </si>
  <si>
    <t>260</t>
  </si>
  <si>
    <t>3020000</t>
  </si>
  <si>
    <t>Мероприятия по предупреждению и ликвидации последствий чрезвычайных ситуаций и стихийных бедствий</t>
  </si>
  <si>
    <t>Поисковые и аварийно-спасательные учреждения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</si>
  <si>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</si>
  <si>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</si>
  <si>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Транспорт</t>
  </si>
  <si>
    <t>08</t>
  </si>
  <si>
    <t>3150000</t>
  </si>
  <si>
    <t>365</t>
  </si>
  <si>
    <t>3170000</t>
  </si>
  <si>
    <t>366</t>
  </si>
  <si>
    <t>Дорожное хозяйство</t>
  </si>
  <si>
    <t>Другие виды транспорта</t>
  </si>
  <si>
    <t>Отдельные мероприятия в области дорожного хозяйства</t>
  </si>
  <si>
    <t>Отдельные мероприятия по другим видам транспорта</t>
  </si>
  <si>
    <t>Другие вопросы в области национальной экономики</t>
  </si>
  <si>
    <t>11</t>
  </si>
  <si>
    <t>521</t>
  </si>
  <si>
    <t>Государственная поддержка малого предпринимательства</t>
  </si>
  <si>
    <t>Жилищно-коммунальное хозяйство</t>
  </si>
  <si>
    <t>Жилищное хозяйство</t>
  </si>
  <si>
    <t>3500000</t>
  </si>
  <si>
    <t>197</t>
  </si>
  <si>
    <t>410</t>
  </si>
  <si>
    <t>Поддержка жилищного хозяйства</t>
  </si>
  <si>
    <t>Субсидии</t>
  </si>
  <si>
    <t>Коммунальное хозяйство</t>
  </si>
  <si>
    <t>3510000</t>
  </si>
  <si>
    <t>411</t>
  </si>
  <si>
    <t>412</t>
  </si>
  <si>
    <t>Поддержка коммунального хозяйства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</si>
  <si>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</si>
  <si>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</si>
  <si>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</si>
  <si>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4120000</t>
  </si>
  <si>
    <t>443</t>
  </si>
  <si>
    <t>Реализация государственных функций в области охраны окружающей среды</t>
  </si>
  <si>
    <t>Природоохранные мероприятия</t>
  </si>
  <si>
    <t>Образование</t>
  </si>
  <si>
    <t>Дошкольное образование</t>
  </si>
  <si>
    <t>4200000</t>
  </si>
  <si>
    <t>Детские дошкольные учреждения</t>
  </si>
  <si>
    <t>Общее образование</t>
  </si>
  <si>
    <t>4210000</t>
  </si>
  <si>
    <t>4220000</t>
  </si>
  <si>
    <t>4230000</t>
  </si>
  <si>
    <t>4240000</t>
  </si>
  <si>
    <t>4330000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</si>
  <si>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</si>
  <si>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</si>
  <si>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</si>
  <si>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</si>
  <si>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Специальные (коррекционные) учреждения</t>
  </si>
  <si>
    <t>Молодежная политика и оздоровление детей</t>
  </si>
  <si>
    <t>4310000</t>
  </si>
  <si>
    <t>447</t>
  </si>
  <si>
    <t>4320000</t>
  </si>
  <si>
    <t>452</t>
  </si>
  <si>
    <t>Организационно-воспитательная работа с молодежью</t>
  </si>
  <si>
    <t>Проведение мероприятий для детей и молодежи</t>
  </si>
  <si>
    <t>Другие вопросы в области образования</t>
  </si>
  <si>
    <t>4350000</t>
  </si>
  <si>
    <t>285</t>
  </si>
  <si>
    <t>4520000</t>
  </si>
  <si>
    <t>Учреждения, обеспечивающие предоставление услуг в сфере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</si>
  <si>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</si>
  <si>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Государственная поддержка в сфере образования</t>
  </si>
  <si>
    <t>Культура, кинематография и средства массовой информации</t>
  </si>
  <si>
    <t>Культура</t>
  </si>
  <si>
    <t>4420000</t>
  </si>
  <si>
    <t>4400000</t>
  </si>
  <si>
    <t>4430000</t>
  </si>
  <si>
    <t>Дворцы и дома культуры, другие учреждения культуры и средств массовой информации</t>
  </si>
  <si>
    <t>Библиотеки</t>
  </si>
  <si>
    <t>Театры, цирки, концертные и другие организации исполнительских искусств</t>
  </si>
  <si>
    <t>Телевидение и радиовещание</t>
  </si>
  <si>
    <t>4530000</t>
  </si>
  <si>
    <t>453</t>
  </si>
  <si>
    <t>Телерадиокомпании</t>
  </si>
  <si>
    <t>Государственная поддержка в сфере культуры, кинематографии и средств массовой информации</t>
  </si>
  <si>
    <t>4500000</t>
  </si>
  <si>
    <t>Мероприятия в сфере культуры, кинематографии и средств массовой информации</t>
  </si>
  <si>
    <t>Здравоохранение и спорт</t>
  </si>
  <si>
    <t>Здравоохранение</t>
  </si>
  <si>
    <t>4690000</t>
  </si>
  <si>
    <t>4700000</t>
  </si>
  <si>
    <t>4710000</t>
  </si>
  <si>
    <t>4760000</t>
  </si>
  <si>
    <t>4770000</t>
  </si>
  <si>
    <t>4860000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</si>
  <si>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</si>
  <si>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</si>
  <si>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Поликлиники, амбулатории, диагностические центры</t>
  </si>
  <si>
    <t>Родильные дома</t>
  </si>
  <si>
    <t>Станции скорой и неотложной помощи</t>
  </si>
  <si>
    <t>Дома ребенка</t>
  </si>
  <si>
    <t>Спорт и физическая культура</t>
  </si>
  <si>
    <t>4820000</t>
  </si>
  <si>
    <t>454</t>
  </si>
  <si>
    <t>Центры спортивной подготовки (сборные команды)</t>
  </si>
  <si>
    <t>Спортивные команды</t>
  </si>
  <si>
    <t>5120000</t>
  </si>
  <si>
    <t>455</t>
  </si>
  <si>
    <t>Мероприятия в области здравоохранения, спорта и физической культуры, туризма</t>
  </si>
  <si>
    <t>Физкультурно-оздоровительная работа и спортивные мероприятия</t>
  </si>
  <si>
    <t>Другие вопросы в области здравоохранения и спорта</t>
  </si>
  <si>
    <t>Социальная политика</t>
  </si>
  <si>
    <t>10</t>
  </si>
  <si>
    <t>Пенсионное обеспечение</t>
  </si>
  <si>
    <t>714</t>
  </si>
  <si>
    <t>Пенсии</t>
  </si>
  <si>
    <t>Доплаты к пенсиям государственных служащих субъектов Российской Федерации и муниципальных служащих</t>
  </si>
  <si>
    <t>Социальное обслуживание населения</t>
  </si>
  <si>
    <t>5060000</t>
  </si>
  <si>
    <t>Учреждения социального обслуживания населения</t>
  </si>
  <si>
    <t>Борьба с беспризорностью, опека, попечительство</t>
  </si>
  <si>
    <t>5110000</t>
  </si>
  <si>
    <t>755</t>
  </si>
  <si>
    <t>Мероприятия по борьбе с беспризорностью, по опеке и попечительству</t>
  </si>
  <si>
    <t>Другие пособия и компенсации</t>
  </si>
  <si>
    <t>5050000</t>
  </si>
  <si>
    <t>483</t>
  </si>
  <si>
    <t>5140000</t>
  </si>
  <si>
    <t>482</t>
  </si>
  <si>
    <t>Меры социальной поддержки граждан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</si>
  <si>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</si>
  <si>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</si>
  <si>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Оказание социальной помощи</t>
  </si>
  <si>
    <t>ВСЕГО РАСХОДОВ:</t>
  </si>
  <si>
    <t>в том числе госполномочия, тыс. рублей</t>
  </si>
  <si>
    <t>Подраз-дел</t>
  </si>
  <si>
    <t>00</t>
  </si>
  <si>
    <t>0000000</t>
  </si>
  <si>
    <t>000</t>
  </si>
  <si>
    <t>00010000000000000000</t>
  </si>
  <si>
    <t>00010100000000000000</t>
  </si>
  <si>
    <t>00010102000010000110</t>
  </si>
  <si>
    <t>00010500000000000000</t>
  </si>
  <si>
    <t>00010502000020000110</t>
  </si>
  <si>
    <t>00010600000000000000</t>
  </si>
  <si>
    <t>00010601000000000110</t>
  </si>
  <si>
    <t>00010601020040000110</t>
  </si>
  <si>
    <t>00010606000000000110</t>
  </si>
  <si>
    <t>00010606020000000110</t>
  </si>
  <si>
    <t>00010606022040000110</t>
  </si>
  <si>
    <t>00010800000000000000</t>
  </si>
  <si>
    <t>00010803000010000110</t>
  </si>
  <si>
    <t>00010803010010000110</t>
  </si>
  <si>
    <t>00010807000010000110</t>
  </si>
  <si>
    <t>00010807140010000110</t>
  </si>
  <si>
    <t>00010807150010000110</t>
  </si>
  <si>
    <t>00011100000000000000</t>
  </si>
  <si>
    <t>00011105010000000120</t>
  </si>
  <si>
    <t>00011105012040000120</t>
  </si>
  <si>
    <t>00011105030000000120</t>
  </si>
  <si>
    <t>00011105034040000120</t>
  </si>
  <si>
    <t>00011107000000000120</t>
  </si>
  <si>
    <t>00011107010000000120</t>
  </si>
  <si>
    <t>00011107014040000120</t>
  </si>
  <si>
    <t>00011108000000000120</t>
  </si>
  <si>
    <t>00011108044040000120</t>
  </si>
  <si>
    <t>00011200000000000000</t>
  </si>
  <si>
    <t>00011201000010000120</t>
  </si>
  <si>
    <t>00011300000000000000</t>
  </si>
  <si>
    <t>00011303000000000130</t>
  </si>
  <si>
    <t>00011303040040000130</t>
  </si>
  <si>
    <t>00011400000000000000</t>
  </si>
  <si>
    <t>00011401000000000410</t>
  </si>
  <si>
    <t>00011401040040000410</t>
  </si>
  <si>
    <t>00011402030040000410</t>
  </si>
  <si>
    <t>00011500000000000000</t>
  </si>
  <si>
    <t>00011502000000000140</t>
  </si>
  <si>
    <t>00011502040040000140</t>
  </si>
  <si>
    <t>00011600000000000000</t>
  </si>
  <si>
    <t>00011603000000000140</t>
  </si>
  <si>
    <t>00011606000010000140</t>
  </si>
  <si>
    <t>00011621000000000140</t>
  </si>
  <si>
    <t>00011625000010000140</t>
  </si>
  <si>
    <t>00011627000010000140</t>
  </si>
  <si>
    <t>00011628000010000140</t>
  </si>
  <si>
    <t>00011630000010000140</t>
  </si>
  <si>
    <t>00011690000000000140</t>
  </si>
  <si>
    <t>00011700000000000000</t>
  </si>
  <si>
    <t>00011705000000000180</t>
  </si>
  <si>
    <t>00011705040040000180</t>
  </si>
  <si>
    <t>00020000000000000000</t>
  </si>
  <si>
    <t>00020200000000000000</t>
  </si>
  <si>
    <t>00020202000000000151</t>
  </si>
  <si>
    <t>00020204000000000151</t>
  </si>
  <si>
    <t>00020700000000000180</t>
  </si>
  <si>
    <t>00020704000040000180</t>
  </si>
  <si>
    <t>00030200000000000000</t>
  </si>
  <si>
    <t>00030201000000000130</t>
  </si>
  <si>
    <t>00030201040040000130</t>
  </si>
  <si>
    <t>ДОХОДЫ</t>
  </si>
  <si>
    <t>Налоги на прибыль, доходы</t>
  </si>
  <si>
    <t>Налог на доходы  физических лиц</t>
  </si>
  <si>
    <t>Налоги на совокупный доход</t>
  </si>
  <si>
    <t>Единый налог на вмененный доход для отдельных видов дятельности</t>
  </si>
  <si>
    <t>Налоги на имущество</t>
  </si>
  <si>
    <t>Налог на имущество физических лиц</t>
  </si>
  <si>
    <t xml:space="preserve">Земельный налог </t>
  </si>
  <si>
    <t>Государственная пошлина, сборы</t>
  </si>
  <si>
    <t>Государственная пошлина за государственную регистрацию, а также за совершение прочих юридически значимых действий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</si>
  <si>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</si>
  <si>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</si>
  <si>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</si>
  <si>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 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</si>
  <si>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 </t>
  </si>
  <si>
    <t>Прочие доходы от использования имущества и прав, находящихся в государственной и муниципальной собственности</t>
  </si>
  <si>
    <t>Прочие поступления от использования имущества, находящегося в собственности городских округов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</si>
  <si>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</si>
  <si>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</si>
  <si>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</si>
  <si>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</si>
  <si>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</si>
  <si>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</si>
  <si>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реализации имущества, находящегося в государственной и муниципальной собственности</t>
  </si>
  <si>
    <t>Доходы от реализации  имущества, находящегося в собственности городских округов (в части реализации основных средств по указанному имуществу)</t>
  </si>
  <si>
    <t>Административные платежи и сборы</t>
  </si>
  <si>
    <t>Платежи, взимаемые государственными и муниципальными организациями за выполнение определенных функций</t>
  </si>
  <si>
    <t>Платежи, взимаемые организациями городских округов за выполнение определенных функций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</si>
  <si>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</si>
  <si>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</si>
  <si>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</si>
  <si>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</si>
  <si>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</si>
  <si>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Денежные взыскания (штрафы) за нарушение Федерального закона "О пожарной безопасности"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</si>
  <si>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</si>
  <si>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 за административные правонарушения в области дорожного движения</t>
  </si>
  <si>
    <t>Прочие поступления от денежных взысканий (штрафов) и иных сумм в возмещение ущерба</t>
  </si>
  <si>
    <t>Прочие неналоговые доходы</t>
  </si>
  <si>
    <t>Прочие неналоговые доходы бюджетов городских округов</t>
  </si>
  <si>
    <t>БЕЗВОЗМЕЗДНЫЕ ПОСТУПЛЕНИЯ</t>
  </si>
  <si>
    <t>Субвенции от других бюджетов бюджетной системы Российской Федерации</t>
  </si>
  <si>
    <t>Субсидии от других бюджетов бюджетной системы Российской Федерации</t>
  </si>
  <si>
    <t>Прочие безвозмездные поступления</t>
  </si>
  <si>
    <t>Прочие безвозмездные поступления в бюджеты городских округов</t>
  </si>
  <si>
    <t>Рыночные продажи товаров и услуг</t>
  </si>
  <si>
    <t>Доходы от продажи услуг</t>
  </si>
  <si>
    <t>2</t>
  </si>
  <si>
    <t>Код</t>
  </si>
  <si>
    <t xml:space="preserve">                                    ВСЕГО ДОХОДОВ:</t>
  </si>
  <si>
    <t>3</t>
  </si>
  <si>
    <t>4</t>
  </si>
  <si>
    <t>5</t>
  </si>
  <si>
    <t>Приложение 1</t>
  </si>
  <si>
    <t xml:space="preserve">                                                             </t>
  </si>
  <si>
    <t>Мероприятия в области жилищного хозяйства</t>
  </si>
  <si>
    <t xml:space="preserve">Мероприятия в области коммунального хозяйства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</si>
  <si>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</si>
  <si>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Другие вопросы в области культуры, кинематографии и средств массовой информации</t>
  </si>
  <si>
    <t>Задолженность и перерасчеты по отмененным налогам, сборам и иным обязательным платежам</t>
  </si>
  <si>
    <t>00010900000000000000</t>
  </si>
  <si>
    <t>Земельный налог (по обязательствам, возникшим до 1 января 2006 года)</t>
  </si>
  <si>
    <t>Глава муниципального образования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</si>
  <si>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</si>
  <si>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</si>
  <si>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Руководитель контрольно-счетной палаты муниципального образования и его заместители</t>
  </si>
  <si>
    <t>Члены избирательной комиссии муниципального образования</t>
  </si>
  <si>
    <t>Оздоровление детей</t>
  </si>
  <si>
    <t>Мероприятия по организации оздоровительной кампании детей</t>
  </si>
  <si>
    <t>ДОХОДЫ ОТ ПРЕДПРИНИМАТЕЛЬСКОЙ И ИНОЙ ПРИНОСЯЩЕЙ ДОХОД ДЕЯТЕЛЬНОСТИ</t>
  </si>
  <si>
    <t>Иные безвозмездные и безвозвратные перечисления</t>
  </si>
  <si>
    <t>5200000</t>
  </si>
  <si>
    <t>Предоставление гражданам субсидий на оплату жилого помещения и коммунальных услуг</t>
  </si>
  <si>
    <t>572</t>
  </si>
  <si>
    <t>749</t>
  </si>
  <si>
    <t>Социальное обеспечение населения</t>
  </si>
  <si>
    <t>Фонд компенсаций</t>
  </si>
  <si>
    <t>5190000</t>
  </si>
  <si>
    <t>623</t>
  </si>
  <si>
    <t>Обеспечение жильем отдельных категорий граждан</t>
  </si>
  <si>
    <t>613</t>
  </si>
  <si>
    <t>Сумма на 2007 год, тыс. рублей</t>
  </si>
  <si>
    <t>Проведение выборов в представительные органы муниципального образования</t>
  </si>
  <si>
    <t>Ежемесячное пособие на ребенка из бюджетов субъектов Российской Федерации и местных бюджетов</t>
  </si>
  <si>
    <t>070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</si>
  <si>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</si>
  <si>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Единый сельскохозяйственный налог</t>
  </si>
  <si>
    <t>Непрограммные инвестиции в основные фонды</t>
  </si>
  <si>
    <t>1020000</t>
  </si>
  <si>
    <t>Строительство объектов общегражданского назначения</t>
  </si>
  <si>
    <t>214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</si>
  <si>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</si>
  <si>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</si>
  <si>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</si>
  <si>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</si>
  <si>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 в границах городских округов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</si>
  <si>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выдачей регистрационных знаков, приемом квалификационных экзаменов на получение права на управление транспортными средствами</t>
  </si>
  <si>
    <t>00010904050000000110</t>
  </si>
  <si>
    <t>00010904050040000110</t>
  </si>
  <si>
    <t xml:space="preserve">Земельный налог (по обязательствам, возникшим до 1 января 2006 года), мобилизуемый на территориях городских округов </t>
  </si>
  <si>
    <t>00011105000000000120</t>
  </si>
  <si>
    <t>00011105011040000120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</si>
  <si>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</si>
  <si>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Прочие доходы от оказания платных услуг получателями средств бюджетов городских округов и компенсации затрат бюджетов городских округов</t>
  </si>
  <si>
    <t>Доходы от продажи квартир, находящихся в собственности городских округов</t>
  </si>
  <si>
    <t>00011603010010000140</t>
  </si>
  <si>
    <t>00011603030010000140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</si>
  <si>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</si>
  <si>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</si>
  <si>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</si>
  <si>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</si>
  <si>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00011690040040000140</t>
  </si>
  <si>
    <t>00011621040040000140</t>
  </si>
  <si>
    <t>Безвозмездные поступления от других бюджетов бюджетной системы Российской Федерации</t>
  </si>
  <si>
    <t>00020209000000000151</t>
  </si>
  <si>
    <t xml:space="preserve">Прочие безвозмездные поступления от других бюджетов бюджетной системы </t>
  </si>
  <si>
    <t>Доходы от продажи услуг, оказываемых учреждениями, находящимися в ведении органов местного самоуправления городских округов</t>
  </si>
  <si>
    <t>Ежемесячное денежное вознаграждение за классное руководство</t>
  </si>
  <si>
    <t>00010606010000000110</t>
  </si>
  <si>
    <t>00010606012040000110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</si>
  <si>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129.1, 132, 133, 134, 135, 135.1 Налогового кодекса Российской Федерации</t>
  </si>
  <si>
    <t>624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</si>
  <si>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</si>
  <si>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4900000</t>
  </si>
  <si>
    <t>00010503000010000110</t>
  </si>
  <si>
    <t>00010904000000000110</t>
  </si>
  <si>
    <t>в том числе на реализацию подпрограммы «Обеспечение земельных участков коммунальной инфраструктурой в целях жилищного строительства» федеральной целевой программы «Жилище» на 2002 – 2010 годы (проект "Жилой район "Родники") под государственную гарантию Российской Федерации в размере до 50 % суммы основного долга</t>
  </si>
  <si>
    <t>РАСХОДНАЯ ЧАСТЬ БЮДЖЕТА ГОРОДА НА 2007 ГОД</t>
  </si>
  <si>
    <t>в том числе на обслуживание по кредиту, получаемому под государственную гарантию Российской Федерации на реализацию подпрограммы «Обеспечение земельных участков коммунальной инфраструктурой в целях жилищного строительства» федеральной целевой программы «Жилище» на 2002 – 2010 годы (проект "Жилой район "Родники")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</si>
  <si>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</si>
  <si>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202</t>
  </si>
  <si>
    <t>Обеспечение приватизации и проведение предпродажной подготовки объектов приватизации</t>
  </si>
  <si>
    <t>Оценка недвижимости, признание прав и регулирование отношений по государственной и муниципальной собственности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</si>
  <si>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</si>
  <si>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</si>
  <si>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200</t>
  </si>
  <si>
    <t>496</t>
  </si>
  <si>
    <t>Предоставление мер социальной поддержки реабилитированных лиц и лиц, признанных пострадавшими от политических репрессий</t>
  </si>
  <si>
    <t>565</t>
  </si>
  <si>
    <t>Обеспечение мер социальной поддержки труженников тыла</t>
  </si>
  <si>
    <t>706</t>
  </si>
  <si>
    <t>Ежемесячные денежные выплаты ветеранам</t>
  </si>
  <si>
    <t>493</t>
  </si>
  <si>
    <t>494</t>
  </si>
  <si>
    <t>563</t>
  </si>
  <si>
    <t>610</t>
  </si>
  <si>
    <t>611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</si>
  <si>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</si>
  <si>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</si>
  <si>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Обеспечение мер социальной поддержки ветеранов труда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</si>
  <si>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</si>
  <si>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</si>
  <si>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481</t>
  </si>
  <si>
    <t>Профилактика безнадзорности и правонарушений несовершеннолетних</t>
  </si>
  <si>
    <t>4850000</t>
  </si>
  <si>
    <t>Реализация государственных функций в области здравоохранения, спорта и туризма</t>
  </si>
  <si>
    <r>
      <t>Бюджет города Новосибирска на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2007 год</t>
    </r>
  </si>
  <si>
    <t>ДОХОДНАЯ ЧАСТЬ БЮДЖЕТА ГОРОДА НОВОСИБИРСКА НА 2007 ГОД</t>
  </si>
  <si>
    <t>Государственная пошлина за выдачу разрешения на установку рекламной конструкции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</si>
  <si>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</si>
  <si>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 xml:space="preserve"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(за исключением земельных участков, предназначенных для целей жилищного строительства) </t>
  </si>
  <si>
    <t>Арендная плата и поступления от продажи права на заключение договоров аренды земельных участков, государственная собственность на которые не разграничена, расположенных в границах городских округов и предназначенных для целей жилищного строительства</t>
  </si>
  <si>
    <t>00020201000000000151</t>
  </si>
  <si>
    <t>Дотации от других бюджетов бюджетной системы Российской Федерации</t>
  </si>
  <si>
    <t>00030000000000000000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</si>
  <si>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</si>
  <si>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>593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</si>
  <si>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</si>
  <si>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801</t>
  </si>
  <si>
    <t>803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</si>
  <si>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</si>
  <si>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Благоустройство</t>
  </si>
  <si>
    <t>6000000</t>
  </si>
  <si>
    <t>Прочие мероприятия по благоустройству городских округов и поселений</t>
  </si>
  <si>
    <t>806</t>
  </si>
  <si>
    <t>807</t>
  </si>
  <si>
    <t>808</t>
  </si>
  <si>
    <t>809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</si>
  <si>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</si>
  <si>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</si>
  <si>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</si>
  <si>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</si>
  <si>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Целевые программы муниципальных образований</t>
  </si>
  <si>
    <t>7950000</t>
  </si>
  <si>
    <t>Мероприятия в области коммунального хозяйства</t>
  </si>
  <si>
    <t>Мероприятия в области строительства, архитектуры и градостроительства</t>
  </si>
  <si>
    <t>Мероприятия в области застройки территорий</t>
  </si>
  <si>
    <t>3380000</t>
  </si>
  <si>
    <t>405</t>
  </si>
  <si>
    <t>442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</si>
  <si>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</si>
  <si>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</si>
  <si>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>666</t>
  </si>
  <si>
    <t>Материальное обеспечение приемной семьи</t>
  </si>
  <si>
    <t>422</t>
  </si>
  <si>
    <t>Развитие общественной инфраструктуры регионального и муниципального значения</t>
  </si>
  <si>
    <t>Развитие общественной инфраструктуры регионального значения и поддержка фондов муниципального развития</t>
  </si>
  <si>
    <t>5400000</t>
  </si>
  <si>
    <t>615</t>
  </si>
  <si>
    <t>473</t>
  </si>
  <si>
    <t>Компенсации членам семей погибших военнослужащих</t>
  </si>
  <si>
    <t>Предоставление субсидий молодым семьям для приобретения жилья</t>
  </si>
  <si>
    <t>661</t>
  </si>
  <si>
    <t>423</t>
  </si>
  <si>
    <t>Выплаты семьям опекунов на содержание подопечных детей</t>
  </si>
  <si>
    <t>Федеральная целевая программа «Жилище» на 2002 - 2010 годы (второй этап)</t>
  </si>
  <si>
    <t>Подпрограмма «Обеспечение жильем молодых семей»</t>
  </si>
  <si>
    <t>1040000</t>
  </si>
  <si>
    <t>1042000</t>
  </si>
  <si>
    <t>к решению Совета депутатов</t>
  </si>
  <si>
    <t>города Новосибирска</t>
  </si>
  <si>
    <t xml:space="preserve">Государственная пошлина по делам, рассматриваемым в судах общей юрисдикции мировыми судьями </t>
  </si>
  <si>
    <t xml:space="preserve">Государственная пошлина по делам, рассматриваемым в судах общей юрисдикции мировыми судьями (за исключением государственной пошлины по делам, рассматриваемым Верховным Судом Российской Федерации)  </t>
  </si>
  <si>
    <t>от 19.09.2007 № 704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</si>
</sst>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\ &quot;р.&quot;;\-#,##0\ &quot;р.&quot;"/>
    <numFmt numFmtId="166" formatCode="#,##0\ &quot;р.&quot;;[Red]\-#,##0\ &quot;р.&quot;"/>
    <numFmt numFmtId="167" formatCode="#,##0.00\ &quot;р.&quot;;\-#,##0.00\ &quot;р.&quot;"/>
    <numFmt numFmtId="168" formatCode="#,##0.00\ &quot;р.&quot;;[Red]\-#,##0.00\ &quot;р.&quot;"/>
    <numFmt numFmtId="169" formatCode="_-* #,##0\ &quot;р.&quot;_-;\-* #,##0\ &quot;р.&quot;_-;_-* &quot;-&quot;\ &quot;р.&quot;_-;_-@_-"/>
    <numFmt numFmtId="170" formatCode="_-* #,##0\ _р_._-;\-* #,##0\ _р_._-;_-* &quot;-&quot;\ _р_._-;_-@_-"/>
    <numFmt numFmtId="171" formatCode="_-* #,##0.00\ &quot;р.&quot;_-;\-* #,##0.00\ &quot;р.&quot;_-;_-* &quot;-&quot;??\ &quot;р.&quot;_-;_-@_-"/>
    <numFmt numFmtId="172" formatCode="_-* #,##0.00\ _р_._-;\-* #,##0.00\ _р_._-;_-* &quot;-&quot;??\ _р_._-;_-@_-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12">
    <font>
      <sz val="10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6"/>
      <name val="Arial Cyr"/>
      <family val="0"/>
    </font>
    <font>
      <i/>
      <sz val="14"/>
      <name val="Times New Roman"/>
      <family val="1"/>
    </font>
    <font>
      <i/>
      <sz val="10"/>
      <name val="Arial Cyr"/>
      <family val="0"/>
    </font>
    <font>
      <sz val="14"/>
      <name val="Times New Roman Cyr"/>
      <family val="1"/>
    </font>
    <font>
      <sz val="10"/>
      <name val="Times New Roman CYR"/>
      <family val="1"/>
    </font>
    <font>
      <b/>
      <sz val="16"/>
      <name val="Times New Roman CYR"/>
      <family val="1"/>
    </font>
    <font>
      <sz val="16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49" fontId="0" fillId="0" borderId="0" xfId="0" applyNumberFormat="1" applyAlignment="1">
      <alignment horizontal="center" wrapText="1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164" fontId="6" fillId="0" borderId="1" xfId="0" applyNumberFormat="1" applyFont="1" applyBorder="1" applyAlignment="1">
      <alignment vertical="top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49" fontId="8" fillId="0" borderId="0" xfId="0" applyNumberFormat="1" applyFont="1" applyAlignment="1">
      <alignment/>
    </xf>
    <xf numFmtId="49" fontId="6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justify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wrapText="1"/>
    </xf>
    <xf numFmtId="164" fontId="6" fillId="0" borderId="1" xfId="0" applyNumberFormat="1" applyFont="1" applyFill="1" applyBorder="1" applyAlignment="1">
      <alignment horizontal="right" vertical="top" wrapText="1"/>
    </xf>
    <xf numFmtId="49" fontId="8" fillId="0" borderId="1" xfId="0" applyNumberFormat="1" applyFont="1" applyBorder="1" applyAlignment="1" applyProtection="1">
      <alignment horizontal="center" vertical="top"/>
      <protection/>
    </xf>
    <xf numFmtId="0" fontId="1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164" fontId="1" fillId="0" borderId="0" xfId="0" applyNumberFormat="1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center" vertical="top"/>
    </xf>
    <xf numFmtId="16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49" fontId="1" fillId="0" borderId="2" xfId="0" applyNumberFormat="1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49" fontId="6" fillId="0" borderId="2" xfId="0" applyNumberFormat="1" applyFont="1" applyBorder="1" applyAlignment="1">
      <alignment horizontal="center" vertical="top" wrapText="1"/>
    </xf>
    <xf numFmtId="164" fontId="6" fillId="0" borderId="2" xfId="0" applyNumberFormat="1" applyFont="1" applyBorder="1" applyAlignment="1">
      <alignment vertical="top"/>
    </xf>
    <xf numFmtId="164" fontId="10" fillId="0" borderId="1" xfId="0" applyNumberFormat="1" applyFont="1" applyBorder="1" applyAlignment="1">
      <alignment vertical="top"/>
    </xf>
    <xf numFmtId="1" fontId="1" fillId="0" borderId="1" xfId="0" applyNumberFormat="1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/>
    </xf>
    <xf numFmtId="164" fontId="2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center"/>
    </xf>
    <xf numFmtId="49" fontId="6" fillId="0" borderId="3" xfId="0" applyNumberFormat="1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5" xfId="0" applyFont="1" applyBorder="1" applyAlignment="1">
      <alignment horizontal="justify" vertical="top" wrapText="1"/>
    </xf>
    <xf numFmtId="49" fontId="3" fillId="0" borderId="1" xfId="0" applyNumberFormat="1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9" fontId="1" fillId="0" borderId="1" xfId="0" applyNumberFormat="1" applyFont="1" applyBorder="1" applyAlignment="1">
      <alignment horizontal="justify" vertical="top" wrapText="1"/>
    </xf>
    <xf numFmtId="0" fontId="0" fillId="0" borderId="1" xfId="0" applyBorder="1" applyAlignment="1">
      <alignment horizontal="justify" vertical="top" wrapText="1"/>
    </xf>
    <xf numFmtId="49" fontId="6" fillId="0" borderId="1" xfId="0" applyNumberFormat="1" applyFont="1" applyBorder="1" applyAlignment="1">
      <alignment horizontal="justify" vertical="top" wrapText="1"/>
    </xf>
    <xf numFmtId="0" fontId="7" fillId="0" borderId="1" xfId="0" applyFont="1" applyBorder="1" applyAlignment="1">
      <alignment horizontal="justify" vertical="top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justify" vertical="top" wrapText="1"/>
    </xf>
    <xf numFmtId="0" fontId="0" fillId="0" borderId="4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6" fillId="0" borderId="1" xfId="0" applyNumberFormat="1" applyFont="1" applyBorder="1" applyAlignment="1" applyProtection="1">
      <alignment horizontal="justify" vertical="top" wrapText="1"/>
      <protection locked="0"/>
    </xf>
    <xf numFmtId="0" fontId="7" fillId="0" borderId="1" xfId="0" applyNumberFormat="1" applyFont="1" applyBorder="1" applyAlignment="1" applyProtection="1">
      <alignment horizontal="justify" vertical="top" wrapText="1"/>
      <protection locked="0"/>
    </xf>
    <xf numFmtId="0" fontId="8" fillId="0" borderId="1" xfId="0" applyNumberFormat="1" applyFont="1" applyBorder="1" applyAlignment="1">
      <alignment horizontal="justify" vertical="top" wrapText="1"/>
    </xf>
    <xf numFmtId="0" fontId="9" fillId="0" borderId="1" xfId="0" applyNumberFormat="1" applyFont="1" applyBorder="1" applyAlignment="1">
      <alignment horizontal="justify" vertical="top" wrapText="1"/>
    </xf>
    <xf numFmtId="0" fontId="9" fillId="0" borderId="0" xfId="0" applyFont="1" applyFill="1" applyAlignment="1">
      <alignment horizontal="center" vertical="top" wrapText="1"/>
    </xf>
    <xf numFmtId="49" fontId="8" fillId="0" borderId="1" xfId="0" applyNumberFormat="1" applyFont="1" applyFill="1" applyBorder="1" applyAlignment="1" applyProtection="1">
      <alignment horizontal="center" vertical="top"/>
      <protection/>
    </xf>
    <xf numFmtId="0" fontId="0" fillId="0" borderId="1" xfId="0" applyFont="1" applyFill="1" applyBorder="1" applyAlignment="1">
      <alignment horizontal="center" vertical="top"/>
    </xf>
    <xf numFmtId="0" fontId="6" fillId="0" borderId="3" xfId="0" applyNumberFormat="1" applyFont="1" applyBorder="1" applyAlignment="1" applyProtection="1">
      <alignment horizontal="justify" vertical="top" wrapText="1"/>
      <protection locked="0"/>
    </xf>
    <xf numFmtId="0" fontId="6" fillId="0" borderId="4" xfId="0" applyNumberFormat="1" applyFont="1" applyBorder="1" applyAlignment="1" applyProtection="1">
      <alignment horizontal="justify" vertical="top" wrapText="1"/>
      <protection locked="0"/>
    </xf>
    <xf numFmtId="0" fontId="6" fillId="0" borderId="5" xfId="0" applyNumberFormat="1" applyFont="1" applyBorder="1" applyAlignment="1" applyProtection="1">
      <alignment horizontal="justify" vertical="top" wrapText="1"/>
      <protection locked="0"/>
    </xf>
    <xf numFmtId="0" fontId="0" fillId="0" borderId="4" xfId="0" applyFont="1" applyBorder="1" applyAlignment="1">
      <alignment horizontal="justify" vertical="top" wrapText="1"/>
    </xf>
    <xf numFmtId="0" fontId="0" fillId="0" borderId="5" xfId="0" applyFont="1" applyBorder="1" applyAlignment="1">
      <alignment horizontal="justify" vertical="top" wrapText="1"/>
    </xf>
    <xf numFmtId="49" fontId="2" fillId="0" borderId="1" xfId="0" applyNumberFormat="1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top"/>
      <protection locked="0"/>
    </xf>
    <xf numFmtId="0" fontId="0" fillId="0" borderId="1" xfId="0" applyFont="1" applyBorder="1" applyAlignment="1">
      <alignment horizontal="center" vertical="top"/>
    </xf>
    <xf numFmtId="49" fontId="8" fillId="0" borderId="1" xfId="0" applyNumberFormat="1" applyFont="1" applyBorder="1" applyAlignment="1" applyProtection="1">
      <alignment horizontal="center" vertical="top"/>
      <protection/>
    </xf>
    <xf numFmtId="49" fontId="8" fillId="0" borderId="1" xfId="0" applyNumberFormat="1" applyFont="1" applyBorder="1" applyAlignment="1">
      <alignment horizontal="center" wrapText="1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10" fillId="0" borderId="3" xfId="0" applyFont="1" applyBorder="1" applyAlignment="1" applyProtection="1">
      <alignment vertical="top" wrapText="1"/>
      <protection/>
    </xf>
    <xf numFmtId="0" fontId="10" fillId="0" borderId="4" xfId="0" applyFont="1" applyBorder="1" applyAlignment="1">
      <alignment vertical="top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1" xfId="0" applyNumberFormat="1" applyFont="1" applyBorder="1" applyAlignment="1">
      <alignment horizontal="justify" vertical="top" wrapText="1"/>
    </xf>
    <xf numFmtId="0" fontId="0" fillId="0" borderId="1" xfId="0" applyNumberFormat="1" applyBorder="1" applyAlignment="1">
      <alignment horizontal="justify" vertical="top" wrapText="1"/>
    </xf>
    <xf numFmtId="49" fontId="1" fillId="0" borderId="2" xfId="0" applyNumberFormat="1" applyFont="1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49" fontId="6" fillId="0" borderId="2" xfId="0" applyNumberFormat="1" applyFont="1" applyBorder="1" applyAlignment="1">
      <alignment horizontal="justify" vertical="top" wrapText="1"/>
    </xf>
    <xf numFmtId="0" fontId="7" fillId="0" borderId="2" xfId="0" applyFont="1" applyBorder="1" applyAlignment="1">
      <alignment horizontal="justify" vertical="top" wrapText="1"/>
    </xf>
    <xf numFmtId="49" fontId="3" fillId="0" borderId="3" xfId="0" applyNumberFormat="1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857250</xdr:colOff>
      <xdr:row>390</xdr:row>
      <xdr:rowOff>76200</xdr:rowOff>
    </xdr:from>
    <xdr:to>
      <xdr:col>3</xdr:col>
      <xdr:colOff>0</xdr:colOff>
      <xdr:row>390</xdr:row>
      <xdr:rowOff>76200</xdr:rowOff>
    </xdr:to>
    <xdr:sp>
      <xdr:nvSpPr>
        <xdr:cNvPr id="1" name="Line 1"/>
        <xdr:cNvSpPr>
          <a:spLocks/>
        </xdr:cNvSpPr>
      </xdr:nvSpPr>
      <xdr:spPr>
        <a:xfrm>
          <a:off x="5495925" y="177965100"/>
          <a:ext cx="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28575</xdr:colOff>
      <xdr:row>390</xdr:row>
      <xdr:rowOff>142875</xdr:rowOff>
    </xdr:from>
    <xdr:to>
      <xdr:col>4</xdr:col>
      <xdr:colOff>257175</xdr:colOff>
      <xdr:row>390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4667250" y="178031775"/>
          <a:ext cx="198120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2"/>
  <sheetViews>
    <sheetView tabSelected="1" zoomScale="75" zoomScaleNormal="75" workbookViewId="0" topLeftCell="A1">
      <selection activeCell="F5" sqref="F5"/>
    </sheetView>
  </sheetViews>
  <sheetFormatPr defaultColWidth="9.00390625" defaultRowHeight="12.75"/>
  <cols>
    <col min="1" max="1" width="49.75390625" style="54" customWidth="1"/>
    <col min="2" max="2" width="11.125" style="55" customWidth="1"/>
    <col min="3" max="3" width="11.25390625" style="56" customWidth="1"/>
    <col min="4" max="4" width="11.75390625" style="56" customWidth="1"/>
    <col min="5" max="5" width="11.875" style="56" customWidth="1"/>
    <col min="6" max="6" width="23.375" style="42" customWidth="1"/>
    <col min="7" max="7" width="23.375" style="43" customWidth="1"/>
    <col min="8" max="9" width="9.125" style="43" customWidth="1"/>
    <col min="10" max="10" width="12.75390625" style="43" bestFit="1" customWidth="1"/>
    <col min="11" max="16384" width="9.125" style="43" customWidth="1"/>
  </cols>
  <sheetData>
    <row r="1" spans="1:6" ht="18.75">
      <c r="A1" s="7"/>
      <c r="B1" s="9"/>
      <c r="C1" s="2"/>
      <c r="D1" s="2"/>
      <c r="E1" s="2"/>
      <c r="F1" s="21" t="s">
        <v>321</v>
      </c>
    </row>
    <row r="2" spans="1:6" ht="18.75">
      <c r="A2" s="7"/>
      <c r="B2" s="9"/>
      <c r="C2" s="2"/>
      <c r="D2" s="2"/>
      <c r="E2" s="2"/>
      <c r="F2" s="21" t="s">
        <v>477</v>
      </c>
    </row>
    <row r="3" spans="1:6" ht="18.75">
      <c r="A3" s="7"/>
      <c r="B3" s="9"/>
      <c r="C3" s="2"/>
      <c r="D3" s="2"/>
      <c r="E3" s="2"/>
      <c r="F3" s="21" t="s">
        <v>478</v>
      </c>
    </row>
    <row r="4" spans="1:6" ht="18.75">
      <c r="A4" s="7"/>
      <c r="B4" s="9"/>
      <c r="C4" s="2"/>
      <c r="D4" s="2"/>
      <c r="E4" s="2"/>
      <c r="F4" s="21" t="s">
        <v>481</v>
      </c>
    </row>
    <row r="5" spans="1:6" ht="12.75">
      <c r="A5" s="7"/>
      <c r="B5" s="9"/>
      <c r="C5" s="2"/>
      <c r="D5" s="2"/>
      <c r="E5" s="2"/>
      <c r="F5" s="3"/>
    </row>
    <row r="6" spans="1:6" ht="12.75">
      <c r="A6" s="7"/>
      <c r="B6" s="9"/>
      <c r="C6" s="2"/>
      <c r="D6" s="2"/>
      <c r="E6" s="2"/>
      <c r="F6" s="3"/>
    </row>
    <row r="7" spans="1:6" ht="12.75">
      <c r="A7" s="7"/>
      <c r="B7" s="9"/>
      <c r="C7" s="2"/>
      <c r="D7" s="2"/>
      <c r="E7" s="2"/>
      <c r="F7" s="3"/>
    </row>
    <row r="8" spans="1:7" ht="18.75">
      <c r="A8" s="100" t="s">
        <v>424</v>
      </c>
      <c r="B8" s="101"/>
      <c r="C8" s="101"/>
      <c r="D8" s="101"/>
      <c r="E8" s="101"/>
      <c r="F8" s="101"/>
      <c r="G8" s="101"/>
    </row>
    <row r="9" spans="1:6" ht="12.75">
      <c r="A9" s="7"/>
      <c r="B9" s="9"/>
      <c r="C9" s="2"/>
      <c r="D9" s="2"/>
      <c r="E9" s="2"/>
      <c r="F9" s="3"/>
    </row>
    <row r="10" spans="1:7" ht="37.5">
      <c r="A10" s="38" t="s">
        <v>316</v>
      </c>
      <c r="B10" s="102" t="s">
        <v>0</v>
      </c>
      <c r="C10" s="103"/>
      <c r="D10" s="103"/>
      <c r="E10" s="103"/>
      <c r="F10" s="103"/>
      <c r="G10" s="4" t="s">
        <v>349</v>
      </c>
    </row>
    <row r="11" spans="1:7" s="57" customFormat="1" ht="18.75">
      <c r="A11" s="104" t="s">
        <v>425</v>
      </c>
      <c r="B11" s="103"/>
      <c r="C11" s="103"/>
      <c r="D11" s="103"/>
      <c r="E11" s="103"/>
      <c r="F11" s="103"/>
      <c r="G11" s="103"/>
    </row>
    <row r="12" spans="1:7" s="18" customFormat="1" ht="18.75">
      <c r="A12" s="19">
        <v>1</v>
      </c>
      <c r="B12" s="105" t="s">
        <v>315</v>
      </c>
      <c r="C12" s="106"/>
      <c r="D12" s="106"/>
      <c r="E12" s="106"/>
      <c r="F12" s="107"/>
      <c r="G12" s="20">
        <v>3</v>
      </c>
    </row>
    <row r="13" spans="1:7" s="6" customFormat="1" ht="20.25" customHeight="1">
      <c r="A13" s="8" t="s">
        <v>209</v>
      </c>
      <c r="B13" s="98" t="s">
        <v>269</v>
      </c>
      <c r="C13" s="99"/>
      <c r="D13" s="99"/>
      <c r="E13" s="99"/>
      <c r="F13" s="99"/>
      <c r="G13" s="14">
        <f>G14+G16+G19+G27+G34+G38+G50+G52+G56+G61+G64+G79</f>
        <v>14331309.600000001</v>
      </c>
    </row>
    <row r="14" spans="1:7" s="10" customFormat="1" ht="18.75" customHeight="1">
      <c r="A14" s="12" t="s">
        <v>210</v>
      </c>
      <c r="B14" s="74" t="s">
        <v>270</v>
      </c>
      <c r="C14" s="75"/>
      <c r="D14" s="75"/>
      <c r="E14" s="75"/>
      <c r="F14" s="75"/>
      <c r="G14" s="15">
        <f>G15</f>
        <v>4902427</v>
      </c>
    </row>
    <row r="15" spans="1:7" s="1" customFormat="1" ht="18.75" customHeight="1">
      <c r="A15" s="4" t="s">
        <v>211</v>
      </c>
      <c r="B15" s="76" t="s">
        <v>271</v>
      </c>
      <c r="C15" s="77"/>
      <c r="D15" s="77"/>
      <c r="E15" s="77"/>
      <c r="F15" s="77"/>
      <c r="G15" s="16">
        <f>4687997+214430</f>
        <v>4902427</v>
      </c>
    </row>
    <row r="16" spans="1:7" s="10" customFormat="1" ht="18.75" customHeight="1">
      <c r="A16" s="12" t="s">
        <v>212</v>
      </c>
      <c r="B16" s="74" t="s">
        <v>272</v>
      </c>
      <c r="C16" s="75"/>
      <c r="D16" s="75"/>
      <c r="E16" s="75"/>
      <c r="F16" s="75"/>
      <c r="G16" s="15">
        <f>G17+G18</f>
        <v>928865</v>
      </c>
    </row>
    <row r="17" spans="1:7" s="1" customFormat="1" ht="41.25" customHeight="1">
      <c r="A17" s="4" t="s">
        <v>213</v>
      </c>
      <c r="B17" s="76" t="s">
        <v>273</v>
      </c>
      <c r="C17" s="77"/>
      <c r="D17" s="77"/>
      <c r="E17" s="77"/>
      <c r="F17" s="77"/>
      <c r="G17" s="16">
        <v>928431</v>
      </c>
    </row>
    <row r="18" spans="1:7" s="1" customFormat="1" ht="18.75" customHeight="1">
      <c r="A18" s="5" t="s">
        <v>392</v>
      </c>
      <c r="B18" s="83" t="s">
        <v>354</v>
      </c>
      <c r="C18" s="84"/>
      <c r="D18" s="84"/>
      <c r="E18" s="84"/>
      <c r="F18" s="85"/>
      <c r="G18" s="16">
        <v>434</v>
      </c>
    </row>
    <row r="19" spans="1:7" s="10" customFormat="1" ht="18.75" customHeight="1">
      <c r="A19" s="12" t="s">
        <v>214</v>
      </c>
      <c r="B19" s="74" t="s">
        <v>274</v>
      </c>
      <c r="C19" s="75"/>
      <c r="D19" s="75"/>
      <c r="E19" s="75"/>
      <c r="F19" s="75"/>
      <c r="G19" s="15">
        <f>G20+G22</f>
        <v>2600865.3</v>
      </c>
    </row>
    <row r="20" spans="1:7" s="1" customFormat="1" ht="18.75" customHeight="1">
      <c r="A20" s="4" t="s">
        <v>215</v>
      </c>
      <c r="B20" s="76" t="s">
        <v>275</v>
      </c>
      <c r="C20" s="77"/>
      <c r="D20" s="77"/>
      <c r="E20" s="77"/>
      <c r="F20" s="77"/>
      <c r="G20" s="16">
        <f>G21</f>
        <v>73040</v>
      </c>
    </row>
    <row r="21" spans="1:7" s="11" customFormat="1" ht="60" customHeight="1">
      <c r="A21" s="13" t="s">
        <v>216</v>
      </c>
      <c r="B21" s="78" t="s">
        <v>359</v>
      </c>
      <c r="C21" s="79"/>
      <c r="D21" s="79"/>
      <c r="E21" s="79"/>
      <c r="F21" s="79"/>
      <c r="G21" s="17">
        <v>73040</v>
      </c>
    </row>
    <row r="22" spans="1:7" s="1" customFormat="1" ht="21" customHeight="1">
      <c r="A22" s="4" t="s">
        <v>217</v>
      </c>
      <c r="B22" s="76" t="s">
        <v>276</v>
      </c>
      <c r="C22" s="77"/>
      <c r="D22" s="77"/>
      <c r="E22" s="77"/>
      <c r="F22" s="77"/>
      <c r="G22" s="16">
        <f>G23+G25</f>
        <v>2527825.3</v>
      </c>
    </row>
    <row r="23" spans="1:7" s="1" customFormat="1" ht="60.75" customHeight="1">
      <c r="A23" s="5" t="s">
        <v>386</v>
      </c>
      <c r="B23" s="83" t="s">
        <v>360</v>
      </c>
      <c r="C23" s="84"/>
      <c r="D23" s="84"/>
      <c r="E23" s="84"/>
      <c r="F23" s="85"/>
      <c r="G23" s="16">
        <f>G24</f>
        <v>31450</v>
      </c>
    </row>
    <row r="24" spans="1:7" s="1" customFormat="1" ht="99" customHeight="1">
      <c r="A24" s="22" t="s">
        <v>387</v>
      </c>
      <c r="B24" s="71" t="s">
        <v>361</v>
      </c>
      <c r="C24" s="72"/>
      <c r="D24" s="72"/>
      <c r="E24" s="72"/>
      <c r="F24" s="73"/>
      <c r="G24" s="16">
        <v>31450</v>
      </c>
    </row>
    <row r="25" spans="1:7" s="1" customFormat="1" ht="60" customHeight="1">
      <c r="A25" s="4" t="s">
        <v>218</v>
      </c>
      <c r="B25" s="76" t="s">
        <v>362</v>
      </c>
      <c r="C25" s="77"/>
      <c r="D25" s="77"/>
      <c r="E25" s="77"/>
      <c r="F25" s="77"/>
      <c r="G25" s="16">
        <f>G26</f>
        <v>2496375.3</v>
      </c>
    </row>
    <row r="26" spans="1:7" s="11" customFormat="1" ht="96.75" customHeight="1">
      <c r="A26" s="13" t="s">
        <v>219</v>
      </c>
      <c r="B26" s="78" t="s">
        <v>363</v>
      </c>
      <c r="C26" s="79"/>
      <c r="D26" s="79"/>
      <c r="E26" s="79"/>
      <c r="F26" s="79"/>
      <c r="G26" s="17">
        <f>2251626+149.3+244600</f>
        <v>2496375.3</v>
      </c>
    </row>
    <row r="27" spans="1:7" s="10" customFormat="1" ht="21.75" customHeight="1">
      <c r="A27" s="12" t="s">
        <v>220</v>
      </c>
      <c r="B27" s="74" t="s">
        <v>277</v>
      </c>
      <c r="C27" s="75"/>
      <c r="D27" s="75"/>
      <c r="E27" s="75"/>
      <c r="F27" s="75"/>
      <c r="G27" s="15">
        <f>G28+G30</f>
        <v>140545</v>
      </c>
    </row>
    <row r="28" spans="1:7" s="1" customFormat="1" ht="42" customHeight="1">
      <c r="A28" s="4" t="s">
        <v>221</v>
      </c>
      <c r="B28" s="76" t="s">
        <v>479</v>
      </c>
      <c r="C28" s="77"/>
      <c r="D28" s="77"/>
      <c r="E28" s="77"/>
      <c r="F28" s="77"/>
      <c r="G28" s="16">
        <f>G29</f>
        <v>42729</v>
      </c>
    </row>
    <row r="29" spans="1:7" s="11" customFormat="1" ht="76.5" customHeight="1">
      <c r="A29" s="13" t="s">
        <v>222</v>
      </c>
      <c r="B29" s="78" t="s">
        <v>480</v>
      </c>
      <c r="C29" s="79"/>
      <c r="D29" s="79"/>
      <c r="E29" s="79"/>
      <c r="F29" s="79"/>
      <c r="G29" s="17">
        <v>42729</v>
      </c>
    </row>
    <row r="30" spans="1:7" s="1" customFormat="1" ht="60.75" customHeight="1">
      <c r="A30" s="4" t="s">
        <v>223</v>
      </c>
      <c r="B30" s="76" t="s">
        <v>278</v>
      </c>
      <c r="C30" s="77"/>
      <c r="D30" s="77"/>
      <c r="E30" s="77"/>
      <c r="F30" s="77"/>
      <c r="G30" s="16">
        <f>G31+G32</f>
        <v>97816</v>
      </c>
    </row>
    <row r="31" spans="1:7" s="11" customFormat="1" ht="135" customHeight="1">
      <c r="A31" s="13" t="s">
        <v>224</v>
      </c>
      <c r="B31" s="93" t="s">
        <v>364</v>
      </c>
      <c r="C31" s="94"/>
      <c r="D31" s="94"/>
      <c r="E31" s="94"/>
      <c r="F31" s="95"/>
      <c r="G31" s="17">
        <v>82816</v>
      </c>
    </row>
    <row r="32" spans="1:7" s="11" customFormat="1" ht="38.25" customHeight="1">
      <c r="A32" s="13" t="s">
        <v>225</v>
      </c>
      <c r="B32" s="78" t="s">
        <v>426</v>
      </c>
      <c r="C32" s="79"/>
      <c r="D32" s="79"/>
      <c r="E32" s="79"/>
      <c r="F32" s="79"/>
      <c r="G32" s="17">
        <v>15000</v>
      </c>
    </row>
    <row r="33" spans="1:7" s="11" customFormat="1" ht="18.75">
      <c r="A33" s="19">
        <v>1</v>
      </c>
      <c r="B33" s="105" t="s">
        <v>315</v>
      </c>
      <c r="C33" s="106"/>
      <c r="D33" s="106"/>
      <c r="E33" s="106"/>
      <c r="F33" s="107"/>
      <c r="G33" s="20">
        <v>3</v>
      </c>
    </row>
    <row r="34" spans="1:7" s="11" customFormat="1" ht="37.5" customHeight="1">
      <c r="A34" s="23" t="s">
        <v>328</v>
      </c>
      <c r="B34" s="118" t="s">
        <v>327</v>
      </c>
      <c r="C34" s="119"/>
      <c r="D34" s="119"/>
      <c r="E34" s="119"/>
      <c r="F34" s="120"/>
      <c r="G34" s="15">
        <f>G36</f>
        <v>13065</v>
      </c>
    </row>
    <row r="35" spans="1:7" s="18" customFormat="1" ht="18.75" customHeight="1">
      <c r="A35" s="5" t="s">
        <v>393</v>
      </c>
      <c r="B35" s="83" t="s">
        <v>274</v>
      </c>
      <c r="C35" s="96"/>
      <c r="D35" s="96"/>
      <c r="E35" s="96"/>
      <c r="F35" s="97"/>
      <c r="G35" s="16">
        <v>13065</v>
      </c>
    </row>
    <row r="36" spans="1:7" s="11" customFormat="1" ht="38.25" customHeight="1">
      <c r="A36" s="5" t="s">
        <v>365</v>
      </c>
      <c r="B36" s="83" t="s">
        <v>329</v>
      </c>
      <c r="C36" s="96"/>
      <c r="D36" s="96"/>
      <c r="E36" s="96"/>
      <c r="F36" s="97"/>
      <c r="G36" s="16">
        <f>G37</f>
        <v>13065</v>
      </c>
    </row>
    <row r="37" spans="1:7" s="11" customFormat="1" ht="57.75" customHeight="1">
      <c r="A37" s="22" t="s">
        <v>366</v>
      </c>
      <c r="B37" s="71" t="s">
        <v>367</v>
      </c>
      <c r="C37" s="72"/>
      <c r="D37" s="72"/>
      <c r="E37" s="72"/>
      <c r="F37" s="73"/>
      <c r="G37" s="17">
        <v>13065</v>
      </c>
    </row>
    <row r="38" spans="1:7" s="11" customFormat="1" ht="40.5" customHeight="1">
      <c r="A38" s="12" t="s">
        <v>226</v>
      </c>
      <c r="B38" s="74" t="s">
        <v>279</v>
      </c>
      <c r="C38" s="75"/>
      <c r="D38" s="75"/>
      <c r="E38" s="75"/>
      <c r="F38" s="75"/>
      <c r="G38" s="15">
        <f>G39+G45+G48</f>
        <v>2567500</v>
      </c>
    </row>
    <row r="39" spans="1:7" s="11" customFormat="1" ht="39" customHeight="1">
      <c r="A39" s="4" t="s">
        <v>368</v>
      </c>
      <c r="B39" s="76" t="s">
        <v>280</v>
      </c>
      <c r="C39" s="77"/>
      <c r="D39" s="77"/>
      <c r="E39" s="77"/>
      <c r="F39" s="77"/>
      <c r="G39" s="16">
        <f>G41+G42+G43</f>
        <v>1622000</v>
      </c>
    </row>
    <row r="40" spans="1:7" s="10" customFormat="1" ht="77.25" customHeight="1">
      <c r="A40" s="5" t="s">
        <v>227</v>
      </c>
      <c r="B40" s="83" t="s">
        <v>427</v>
      </c>
      <c r="C40" s="84"/>
      <c r="D40" s="84"/>
      <c r="E40" s="84"/>
      <c r="F40" s="85"/>
      <c r="G40" s="16">
        <f>G41+G42</f>
        <v>1437000</v>
      </c>
    </row>
    <row r="41" spans="1:7" s="1" customFormat="1" ht="114" customHeight="1">
      <c r="A41" s="22" t="s">
        <v>369</v>
      </c>
      <c r="B41" s="86" t="s">
        <v>428</v>
      </c>
      <c r="C41" s="87"/>
      <c r="D41" s="87"/>
      <c r="E41" s="87"/>
      <c r="F41" s="87"/>
      <c r="G41" s="17">
        <f>570000+100000</f>
        <v>670000</v>
      </c>
    </row>
    <row r="42" spans="1:7" s="1" customFormat="1" ht="113.25" customHeight="1">
      <c r="A42" s="13" t="s">
        <v>228</v>
      </c>
      <c r="B42" s="78" t="s">
        <v>429</v>
      </c>
      <c r="C42" s="79"/>
      <c r="D42" s="79"/>
      <c r="E42" s="79"/>
      <c r="F42" s="79"/>
      <c r="G42" s="17">
        <f>295000+250000+222000</f>
        <v>767000</v>
      </c>
    </row>
    <row r="43" spans="1:7" s="11" customFormat="1" ht="132.75" customHeight="1">
      <c r="A43" s="4" t="s">
        <v>229</v>
      </c>
      <c r="B43" s="88" t="s">
        <v>325</v>
      </c>
      <c r="C43" s="89"/>
      <c r="D43" s="89"/>
      <c r="E43" s="89"/>
      <c r="F43" s="89"/>
      <c r="G43" s="16">
        <f>G44</f>
        <v>185000</v>
      </c>
    </row>
    <row r="44" spans="1:7" s="11" customFormat="1" ht="78" customHeight="1">
      <c r="A44" s="13" t="s">
        <v>230</v>
      </c>
      <c r="B44" s="78" t="s">
        <v>370</v>
      </c>
      <c r="C44" s="79"/>
      <c r="D44" s="79"/>
      <c r="E44" s="79"/>
      <c r="F44" s="79"/>
      <c r="G44" s="17">
        <v>185000</v>
      </c>
    </row>
    <row r="45" spans="1:7" s="1" customFormat="1" ht="40.5" customHeight="1">
      <c r="A45" s="4" t="s">
        <v>231</v>
      </c>
      <c r="B45" s="76" t="s">
        <v>281</v>
      </c>
      <c r="C45" s="77"/>
      <c r="D45" s="77"/>
      <c r="E45" s="77"/>
      <c r="F45" s="77"/>
      <c r="G45" s="16">
        <f>G46</f>
        <v>2500</v>
      </c>
    </row>
    <row r="46" spans="1:7" s="11" customFormat="1" ht="59.25" customHeight="1">
      <c r="A46" s="4" t="s">
        <v>232</v>
      </c>
      <c r="B46" s="76" t="s">
        <v>282</v>
      </c>
      <c r="C46" s="77"/>
      <c r="D46" s="77"/>
      <c r="E46" s="77"/>
      <c r="F46" s="77"/>
      <c r="G46" s="16">
        <f>G47</f>
        <v>2500</v>
      </c>
    </row>
    <row r="47" spans="1:7" s="1" customFormat="1" ht="77.25" customHeight="1">
      <c r="A47" s="13" t="s">
        <v>233</v>
      </c>
      <c r="B47" s="78" t="s">
        <v>283</v>
      </c>
      <c r="C47" s="79"/>
      <c r="D47" s="79"/>
      <c r="E47" s="79"/>
      <c r="F47" s="79"/>
      <c r="G47" s="17">
        <f>5000-2500</f>
        <v>2500</v>
      </c>
    </row>
    <row r="48" spans="1:7" s="1" customFormat="1" ht="56.25" customHeight="1">
      <c r="A48" s="4" t="s">
        <v>234</v>
      </c>
      <c r="B48" s="76" t="s">
        <v>284</v>
      </c>
      <c r="C48" s="77"/>
      <c r="D48" s="77"/>
      <c r="E48" s="77"/>
      <c r="F48" s="77"/>
      <c r="G48" s="16">
        <f>G49</f>
        <v>943000</v>
      </c>
    </row>
    <row r="49" spans="1:7" s="11" customFormat="1" ht="39.75" customHeight="1">
      <c r="A49" s="13" t="s">
        <v>235</v>
      </c>
      <c r="B49" s="78" t="s">
        <v>285</v>
      </c>
      <c r="C49" s="79"/>
      <c r="D49" s="79"/>
      <c r="E49" s="79"/>
      <c r="F49" s="79"/>
      <c r="G49" s="17">
        <f>850000+93000</f>
        <v>943000</v>
      </c>
    </row>
    <row r="50" spans="1:7" s="1" customFormat="1" ht="21" customHeight="1">
      <c r="A50" s="12" t="s">
        <v>236</v>
      </c>
      <c r="B50" s="74" t="s">
        <v>286</v>
      </c>
      <c r="C50" s="75"/>
      <c r="D50" s="75"/>
      <c r="E50" s="75"/>
      <c r="F50" s="75"/>
      <c r="G50" s="15">
        <f>G51</f>
        <v>20000</v>
      </c>
    </row>
    <row r="51" spans="1:7" s="11" customFormat="1" ht="21" customHeight="1">
      <c r="A51" s="4" t="s">
        <v>237</v>
      </c>
      <c r="B51" s="76" t="s">
        <v>287</v>
      </c>
      <c r="C51" s="77"/>
      <c r="D51" s="77"/>
      <c r="E51" s="77"/>
      <c r="F51" s="77"/>
      <c r="G51" s="16">
        <f>24000-4000</f>
        <v>20000</v>
      </c>
    </row>
    <row r="52" spans="1:7" s="10" customFormat="1" ht="39.75" customHeight="1">
      <c r="A52" s="12" t="s">
        <v>238</v>
      </c>
      <c r="B52" s="74" t="s">
        <v>288</v>
      </c>
      <c r="C52" s="75"/>
      <c r="D52" s="75"/>
      <c r="E52" s="75"/>
      <c r="F52" s="75"/>
      <c r="G52" s="15">
        <f>G53</f>
        <v>607223.3</v>
      </c>
    </row>
    <row r="53" spans="1:7" s="1" customFormat="1" ht="42.75" customHeight="1">
      <c r="A53" s="4" t="s">
        <v>239</v>
      </c>
      <c r="B53" s="76" t="s">
        <v>289</v>
      </c>
      <c r="C53" s="77"/>
      <c r="D53" s="77"/>
      <c r="E53" s="77"/>
      <c r="F53" s="77"/>
      <c r="G53" s="16">
        <f>G55</f>
        <v>607223.3</v>
      </c>
    </row>
    <row r="54" spans="1:7" s="1" customFormat="1" ht="18.75">
      <c r="A54" s="19">
        <v>1</v>
      </c>
      <c r="B54" s="105" t="s">
        <v>315</v>
      </c>
      <c r="C54" s="106"/>
      <c r="D54" s="106"/>
      <c r="E54" s="106"/>
      <c r="F54" s="107"/>
      <c r="G54" s="20">
        <v>3</v>
      </c>
    </row>
    <row r="55" spans="1:7" s="18" customFormat="1" ht="57.75" customHeight="1">
      <c r="A55" s="13" t="s">
        <v>240</v>
      </c>
      <c r="B55" s="78" t="s">
        <v>371</v>
      </c>
      <c r="C55" s="79"/>
      <c r="D55" s="79"/>
      <c r="E55" s="79"/>
      <c r="F55" s="79"/>
      <c r="G55" s="17">
        <f>602116+197+4910.3</f>
        <v>607223.3</v>
      </c>
    </row>
    <row r="56" spans="1:7" s="18" customFormat="1" ht="39" customHeight="1">
      <c r="A56" s="12" t="s">
        <v>241</v>
      </c>
      <c r="B56" s="74" t="s">
        <v>290</v>
      </c>
      <c r="C56" s="75"/>
      <c r="D56" s="75"/>
      <c r="E56" s="75"/>
      <c r="F56" s="75"/>
      <c r="G56" s="15">
        <f>G59+G57</f>
        <v>2206660</v>
      </c>
    </row>
    <row r="57" spans="1:7" s="10" customFormat="1" ht="18.75" customHeight="1">
      <c r="A57" s="4" t="s">
        <v>242</v>
      </c>
      <c r="B57" s="76" t="s">
        <v>291</v>
      </c>
      <c r="C57" s="77"/>
      <c r="D57" s="77"/>
      <c r="E57" s="77"/>
      <c r="F57" s="77"/>
      <c r="G57" s="16">
        <f>G58</f>
        <v>569660</v>
      </c>
    </row>
    <row r="58" spans="1:7" s="1" customFormat="1" ht="39" customHeight="1">
      <c r="A58" s="13" t="s">
        <v>243</v>
      </c>
      <c r="B58" s="78" t="s">
        <v>372</v>
      </c>
      <c r="C58" s="79"/>
      <c r="D58" s="79"/>
      <c r="E58" s="79"/>
      <c r="F58" s="79"/>
      <c r="G58" s="17">
        <v>569660</v>
      </c>
    </row>
    <row r="59" spans="1:7" s="11" customFormat="1" ht="37.5" customHeight="1">
      <c r="A59" s="64">
        <v>1.1402E+19</v>
      </c>
      <c r="B59" s="76" t="s">
        <v>292</v>
      </c>
      <c r="C59" s="77"/>
      <c r="D59" s="77"/>
      <c r="E59" s="77"/>
      <c r="F59" s="77"/>
      <c r="G59" s="16">
        <f>G60</f>
        <v>1637000</v>
      </c>
    </row>
    <row r="60" spans="1:7" s="10" customFormat="1" ht="57.75" customHeight="1">
      <c r="A60" s="13" t="s">
        <v>244</v>
      </c>
      <c r="B60" s="78" t="s">
        <v>293</v>
      </c>
      <c r="C60" s="79"/>
      <c r="D60" s="79"/>
      <c r="E60" s="79"/>
      <c r="F60" s="79"/>
      <c r="G60" s="17">
        <f>1137000+500000</f>
        <v>1637000</v>
      </c>
    </row>
    <row r="61" spans="1:7" s="1" customFormat="1" ht="18.75" customHeight="1">
      <c r="A61" s="12" t="s">
        <v>245</v>
      </c>
      <c r="B61" s="74" t="s">
        <v>294</v>
      </c>
      <c r="C61" s="75"/>
      <c r="D61" s="75"/>
      <c r="E61" s="75"/>
      <c r="F61" s="75"/>
      <c r="G61" s="15">
        <f>G62</f>
        <v>3670</v>
      </c>
    </row>
    <row r="62" spans="1:7" s="11" customFormat="1" ht="38.25" customHeight="1">
      <c r="A62" s="4" t="s">
        <v>246</v>
      </c>
      <c r="B62" s="76" t="s">
        <v>295</v>
      </c>
      <c r="C62" s="77"/>
      <c r="D62" s="77"/>
      <c r="E62" s="77"/>
      <c r="F62" s="77"/>
      <c r="G62" s="16">
        <f>G63</f>
        <v>3670</v>
      </c>
    </row>
    <row r="63" spans="1:7" s="1" customFormat="1" ht="39" customHeight="1">
      <c r="A63" s="13" t="s">
        <v>247</v>
      </c>
      <c r="B63" s="78" t="s">
        <v>296</v>
      </c>
      <c r="C63" s="79"/>
      <c r="D63" s="79"/>
      <c r="E63" s="79"/>
      <c r="F63" s="79"/>
      <c r="G63" s="17">
        <v>3670</v>
      </c>
    </row>
    <row r="64" spans="1:7" s="11" customFormat="1" ht="18.75" customHeight="1">
      <c r="A64" s="12" t="s">
        <v>248</v>
      </c>
      <c r="B64" s="74" t="s">
        <v>297</v>
      </c>
      <c r="C64" s="75"/>
      <c r="D64" s="75"/>
      <c r="E64" s="75"/>
      <c r="F64" s="75"/>
      <c r="G64" s="15">
        <f>G65+G68+G69+G70+G72+G73+G74+G75+G77</f>
        <v>105262</v>
      </c>
    </row>
    <row r="65" spans="1:7" s="10" customFormat="1" ht="40.5" customHeight="1">
      <c r="A65" s="4" t="s">
        <v>249</v>
      </c>
      <c r="B65" s="76" t="s">
        <v>298</v>
      </c>
      <c r="C65" s="77"/>
      <c r="D65" s="77"/>
      <c r="E65" s="77"/>
      <c r="F65" s="77"/>
      <c r="G65" s="16">
        <f>G66+G67</f>
        <v>2819</v>
      </c>
    </row>
    <row r="66" spans="1:7" s="1" customFormat="1" ht="95.25" customHeight="1">
      <c r="A66" s="22" t="s">
        <v>373</v>
      </c>
      <c r="B66" s="71" t="s">
        <v>388</v>
      </c>
      <c r="C66" s="72"/>
      <c r="D66" s="72"/>
      <c r="E66" s="72"/>
      <c r="F66" s="73"/>
      <c r="G66" s="17">
        <f>2867-120</f>
        <v>2747</v>
      </c>
    </row>
    <row r="67" spans="1:7" s="11" customFormat="1" ht="77.25" customHeight="1">
      <c r="A67" s="22" t="s">
        <v>374</v>
      </c>
      <c r="B67" s="71" t="s">
        <v>375</v>
      </c>
      <c r="C67" s="72"/>
      <c r="D67" s="72"/>
      <c r="E67" s="72"/>
      <c r="F67" s="73"/>
      <c r="G67" s="17">
        <v>72</v>
      </c>
    </row>
    <row r="68" spans="1:7" s="10" customFormat="1" ht="77.25" customHeight="1">
      <c r="A68" s="4" t="s">
        <v>250</v>
      </c>
      <c r="B68" s="76" t="s">
        <v>299</v>
      </c>
      <c r="C68" s="77"/>
      <c r="D68" s="77"/>
      <c r="E68" s="77"/>
      <c r="F68" s="77"/>
      <c r="G68" s="16">
        <v>6423</v>
      </c>
    </row>
    <row r="69" spans="1:7" s="1" customFormat="1" ht="78" customHeight="1">
      <c r="A69" s="58" t="s">
        <v>376</v>
      </c>
      <c r="B69" s="83" t="s">
        <v>377</v>
      </c>
      <c r="C69" s="84"/>
      <c r="D69" s="84"/>
      <c r="E69" s="84"/>
      <c r="F69" s="85"/>
      <c r="G69" s="59">
        <f>107+1274</f>
        <v>1381</v>
      </c>
    </row>
    <row r="70" spans="1:7" s="1" customFormat="1" ht="59.25" customHeight="1">
      <c r="A70" s="60" t="s">
        <v>251</v>
      </c>
      <c r="B70" s="114" t="s">
        <v>300</v>
      </c>
      <c r="C70" s="115"/>
      <c r="D70" s="115"/>
      <c r="E70" s="115"/>
      <c r="F70" s="115"/>
      <c r="G70" s="59">
        <f>G71</f>
        <v>4</v>
      </c>
    </row>
    <row r="71" spans="1:7" s="1" customFormat="1" ht="76.5" customHeight="1">
      <c r="A71" s="61" t="s">
        <v>380</v>
      </c>
      <c r="B71" s="116" t="s">
        <v>378</v>
      </c>
      <c r="C71" s="117"/>
      <c r="D71" s="117"/>
      <c r="E71" s="117"/>
      <c r="F71" s="117"/>
      <c r="G71" s="62">
        <f>456-452</f>
        <v>4</v>
      </c>
    </row>
    <row r="72" spans="1:7" s="1" customFormat="1" ht="115.5" customHeight="1">
      <c r="A72" s="4" t="s">
        <v>252</v>
      </c>
      <c r="B72" s="112" t="s">
        <v>301</v>
      </c>
      <c r="C72" s="113"/>
      <c r="D72" s="113"/>
      <c r="E72" s="113"/>
      <c r="F72" s="113"/>
      <c r="G72" s="16">
        <f>3432-702</f>
        <v>2730</v>
      </c>
    </row>
    <row r="73" spans="1:7" s="1" customFormat="1" ht="37.5" customHeight="1">
      <c r="A73" s="4" t="s">
        <v>253</v>
      </c>
      <c r="B73" s="76" t="s">
        <v>302</v>
      </c>
      <c r="C73" s="77"/>
      <c r="D73" s="77"/>
      <c r="E73" s="77"/>
      <c r="F73" s="77"/>
      <c r="G73" s="16">
        <v>4797</v>
      </c>
    </row>
    <row r="74" spans="1:7" s="1" customFormat="1" ht="79.5" customHeight="1">
      <c r="A74" s="4" t="s">
        <v>254</v>
      </c>
      <c r="B74" s="76" t="s">
        <v>303</v>
      </c>
      <c r="C74" s="77"/>
      <c r="D74" s="77"/>
      <c r="E74" s="77"/>
      <c r="F74" s="77"/>
      <c r="G74" s="16">
        <v>3745</v>
      </c>
    </row>
    <row r="75" spans="1:7" s="1" customFormat="1" ht="43.5" customHeight="1">
      <c r="A75" s="4" t="s">
        <v>255</v>
      </c>
      <c r="B75" s="76" t="s">
        <v>304</v>
      </c>
      <c r="C75" s="77"/>
      <c r="D75" s="77"/>
      <c r="E75" s="77"/>
      <c r="F75" s="77"/>
      <c r="G75" s="16">
        <v>23012</v>
      </c>
    </row>
    <row r="76" spans="1:7" s="1" customFormat="1" ht="18.75">
      <c r="A76" s="19">
        <v>1</v>
      </c>
      <c r="B76" s="105" t="s">
        <v>315</v>
      </c>
      <c r="C76" s="106"/>
      <c r="D76" s="106"/>
      <c r="E76" s="106"/>
      <c r="F76" s="107"/>
      <c r="G76" s="20">
        <v>3</v>
      </c>
    </row>
    <row r="77" spans="1:7" s="1" customFormat="1" ht="39" customHeight="1">
      <c r="A77" s="4" t="s">
        <v>256</v>
      </c>
      <c r="B77" s="76" t="s">
        <v>305</v>
      </c>
      <c r="C77" s="77"/>
      <c r="D77" s="77"/>
      <c r="E77" s="77"/>
      <c r="F77" s="77"/>
      <c r="G77" s="16">
        <f>G78</f>
        <v>60351</v>
      </c>
    </row>
    <row r="78" spans="1:7" s="1" customFormat="1" ht="57" customHeight="1">
      <c r="A78" s="22" t="s">
        <v>379</v>
      </c>
      <c r="B78" s="71" t="s">
        <v>397</v>
      </c>
      <c r="C78" s="72"/>
      <c r="D78" s="72"/>
      <c r="E78" s="72"/>
      <c r="F78" s="73"/>
      <c r="G78" s="17">
        <v>60351</v>
      </c>
    </row>
    <row r="79" spans="1:7" s="1" customFormat="1" ht="18.75" customHeight="1">
      <c r="A79" s="12" t="s">
        <v>257</v>
      </c>
      <c r="B79" s="74" t="s">
        <v>306</v>
      </c>
      <c r="C79" s="75"/>
      <c r="D79" s="75"/>
      <c r="E79" s="75"/>
      <c r="F79" s="75"/>
      <c r="G79" s="15">
        <f>G80</f>
        <v>235227</v>
      </c>
    </row>
    <row r="80" spans="1:7" s="18" customFormat="1" ht="18.75" customHeight="1">
      <c r="A80" s="4" t="s">
        <v>258</v>
      </c>
      <c r="B80" s="76" t="s">
        <v>306</v>
      </c>
      <c r="C80" s="77"/>
      <c r="D80" s="77"/>
      <c r="E80" s="77"/>
      <c r="F80" s="77"/>
      <c r="G80" s="16">
        <f>G81</f>
        <v>235227</v>
      </c>
    </row>
    <row r="81" spans="1:7" s="1" customFormat="1" ht="18.75" customHeight="1">
      <c r="A81" s="13" t="s">
        <v>259</v>
      </c>
      <c r="B81" s="78" t="s">
        <v>307</v>
      </c>
      <c r="C81" s="79"/>
      <c r="D81" s="79"/>
      <c r="E81" s="79"/>
      <c r="F81" s="79"/>
      <c r="G81" s="17">
        <v>235227</v>
      </c>
    </row>
    <row r="82" spans="1:7" s="1" customFormat="1" ht="18.75" customHeight="1">
      <c r="A82" s="8" t="s">
        <v>260</v>
      </c>
      <c r="B82" s="98" t="s">
        <v>308</v>
      </c>
      <c r="C82" s="99"/>
      <c r="D82" s="99"/>
      <c r="E82" s="99"/>
      <c r="F82" s="99"/>
      <c r="G82" s="14">
        <f>G83+G88</f>
        <v>8048774.600000001</v>
      </c>
    </row>
    <row r="83" spans="1:7" s="1" customFormat="1" ht="39.75" customHeight="1">
      <c r="A83" s="12" t="s">
        <v>261</v>
      </c>
      <c r="B83" s="74" t="s">
        <v>381</v>
      </c>
      <c r="C83" s="75"/>
      <c r="D83" s="75"/>
      <c r="E83" s="75"/>
      <c r="F83" s="75"/>
      <c r="G83" s="15">
        <f>G84+G85+G86+G87</f>
        <v>7996727.500000001</v>
      </c>
    </row>
    <row r="84" spans="1:7" s="1" customFormat="1" ht="18.75" customHeight="1" hidden="1">
      <c r="A84" s="4" t="s">
        <v>430</v>
      </c>
      <c r="B84" s="76" t="s">
        <v>431</v>
      </c>
      <c r="C84" s="77"/>
      <c r="D84" s="77"/>
      <c r="E84" s="77"/>
      <c r="F84" s="77"/>
      <c r="G84" s="16">
        <v>0</v>
      </c>
    </row>
    <row r="85" spans="1:7" s="10" customFormat="1" ht="38.25" customHeight="1">
      <c r="A85" s="4" t="s">
        <v>262</v>
      </c>
      <c r="B85" s="76" t="s">
        <v>309</v>
      </c>
      <c r="C85" s="77"/>
      <c r="D85" s="77"/>
      <c r="E85" s="77"/>
      <c r="F85" s="77"/>
      <c r="G85" s="16">
        <f>5233113.7+2009205.1+33149.7</f>
        <v>7275468.500000001</v>
      </c>
    </row>
    <row r="86" spans="1:7" s="1" customFormat="1" ht="39" customHeight="1">
      <c r="A86" s="4" t="s">
        <v>263</v>
      </c>
      <c r="B86" s="76" t="s">
        <v>310</v>
      </c>
      <c r="C86" s="77"/>
      <c r="D86" s="77"/>
      <c r="E86" s="77"/>
      <c r="F86" s="77"/>
      <c r="G86" s="16">
        <f>360500+79424+2835.5+260474.9</f>
        <v>703234.4</v>
      </c>
    </row>
    <row r="87" spans="1:7" s="11" customFormat="1" ht="36.75" customHeight="1">
      <c r="A87" s="5" t="s">
        <v>382</v>
      </c>
      <c r="B87" s="76" t="s">
        <v>383</v>
      </c>
      <c r="C87" s="77"/>
      <c r="D87" s="77"/>
      <c r="E87" s="77"/>
      <c r="F87" s="77"/>
      <c r="G87" s="16">
        <f>64894.3-46869.7</f>
        <v>18024.600000000006</v>
      </c>
    </row>
    <row r="88" spans="1:7" s="6" customFormat="1" ht="20.25" customHeight="1">
      <c r="A88" s="12" t="s">
        <v>264</v>
      </c>
      <c r="B88" s="74" t="s">
        <v>311</v>
      </c>
      <c r="C88" s="75"/>
      <c r="D88" s="75"/>
      <c r="E88" s="75"/>
      <c r="F88" s="75"/>
      <c r="G88" s="15">
        <f>G89</f>
        <v>52047.1</v>
      </c>
    </row>
    <row r="89" spans="1:7" s="10" customFormat="1" ht="39.75" customHeight="1">
      <c r="A89" s="4" t="s">
        <v>265</v>
      </c>
      <c r="B89" s="76" t="s">
        <v>312</v>
      </c>
      <c r="C89" s="77"/>
      <c r="D89" s="77"/>
      <c r="E89" s="77"/>
      <c r="F89" s="77"/>
      <c r="G89" s="16">
        <f>48083+60+1313+40+60+960+300+256.1-1025+2000</f>
        <v>52047.1</v>
      </c>
    </row>
    <row r="90" spans="1:7" s="1" customFormat="1" ht="61.5" customHeight="1">
      <c r="A90" s="65" t="s">
        <v>432</v>
      </c>
      <c r="B90" s="98" t="s">
        <v>337</v>
      </c>
      <c r="C90" s="99"/>
      <c r="D90" s="99"/>
      <c r="E90" s="99"/>
      <c r="F90" s="99"/>
      <c r="G90" s="14">
        <f>G91</f>
        <v>930342</v>
      </c>
    </row>
    <row r="91" spans="1:7" s="1" customFormat="1" ht="18.75" customHeight="1">
      <c r="A91" s="12" t="s">
        <v>266</v>
      </c>
      <c r="B91" s="74" t="s">
        <v>313</v>
      </c>
      <c r="C91" s="75"/>
      <c r="D91" s="75"/>
      <c r="E91" s="75"/>
      <c r="F91" s="75"/>
      <c r="G91" s="15">
        <f>G92</f>
        <v>930342</v>
      </c>
    </row>
    <row r="92" spans="1:7" s="1" customFormat="1" ht="18.75" customHeight="1">
      <c r="A92" s="4" t="s">
        <v>267</v>
      </c>
      <c r="B92" s="76" t="s">
        <v>314</v>
      </c>
      <c r="C92" s="77"/>
      <c r="D92" s="77"/>
      <c r="E92" s="77"/>
      <c r="F92" s="77"/>
      <c r="G92" s="16">
        <f>G93</f>
        <v>930342</v>
      </c>
    </row>
    <row r="93" spans="1:7" s="1" customFormat="1" ht="57.75" customHeight="1">
      <c r="A93" s="13" t="s">
        <v>268</v>
      </c>
      <c r="B93" s="78" t="s">
        <v>384</v>
      </c>
      <c r="C93" s="79"/>
      <c r="D93" s="79"/>
      <c r="E93" s="79"/>
      <c r="F93" s="79"/>
      <c r="G93" s="17">
        <f>824440+4600+1574+100127-399</f>
        <v>930342</v>
      </c>
    </row>
    <row r="94" spans="1:7" s="10" customFormat="1" ht="18.75" customHeight="1">
      <c r="A94" s="108" t="s">
        <v>317</v>
      </c>
      <c r="B94" s="109"/>
      <c r="C94" s="110"/>
      <c r="D94" s="110"/>
      <c r="E94" s="110"/>
      <c r="F94" s="111"/>
      <c r="G94" s="63">
        <f>G13+G82+G90</f>
        <v>23310426.200000003</v>
      </c>
    </row>
    <row r="95" spans="1:7" s="45" customFormat="1" ht="30.75" customHeight="1">
      <c r="A95" s="80"/>
      <c r="B95" s="81"/>
      <c r="C95" s="81"/>
      <c r="D95" s="81"/>
      <c r="E95" s="81"/>
      <c r="F95" s="81"/>
      <c r="G95" s="82"/>
    </row>
    <row r="96" spans="1:7" s="45" customFormat="1" ht="56.25">
      <c r="A96" s="39" t="s">
        <v>0</v>
      </c>
      <c r="B96" s="30" t="s">
        <v>1</v>
      </c>
      <c r="C96" s="30" t="s">
        <v>205</v>
      </c>
      <c r="D96" s="30" t="s">
        <v>2</v>
      </c>
      <c r="E96" s="30" t="s">
        <v>3</v>
      </c>
      <c r="F96" s="39" t="s">
        <v>349</v>
      </c>
      <c r="G96" s="39" t="s">
        <v>204</v>
      </c>
    </row>
    <row r="97" spans="1:7" s="45" customFormat="1" ht="18.75">
      <c r="A97" s="91" t="s">
        <v>395</v>
      </c>
      <c r="B97" s="92"/>
      <c r="C97" s="92"/>
      <c r="D97" s="92"/>
      <c r="E97" s="92"/>
      <c r="F97" s="92"/>
      <c r="G97" s="92"/>
    </row>
    <row r="98" spans="1:7" s="45" customFormat="1" ht="18.75">
      <c r="A98" s="39">
        <v>1</v>
      </c>
      <c r="B98" s="30" t="s">
        <v>315</v>
      </c>
      <c r="C98" s="30" t="s">
        <v>318</v>
      </c>
      <c r="D98" s="30" t="s">
        <v>319</v>
      </c>
      <c r="E98" s="30" t="s">
        <v>320</v>
      </c>
      <c r="F98" s="39">
        <v>6</v>
      </c>
      <c r="G98" s="39">
        <v>7</v>
      </c>
    </row>
    <row r="99" spans="1:7" s="44" customFormat="1" ht="21" customHeight="1">
      <c r="A99" s="26" t="s">
        <v>4</v>
      </c>
      <c r="B99" s="27" t="s">
        <v>6</v>
      </c>
      <c r="C99" s="28" t="s">
        <v>206</v>
      </c>
      <c r="D99" s="28" t="s">
        <v>207</v>
      </c>
      <c r="E99" s="28" t="s">
        <v>208</v>
      </c>
      <c r="F99" s="25">
        <f>F100+F103+F108+F113+F116+F120+F126+F132+F135</f>
        <v>2217325</v>
      </c>
      <c r="G99" s="25">
        <f>G108+G113</f>
        <v>61830.1</v>
      </c>
    </row>
    <row r="100" spans="1:7" s="45" customFormat="1" ht="57" customHeight="1">
      <c r="A100" s="29" t="s">
        <v>5</v>
      </c>
      <c r="B100" s="30" t="s">
        <v>6</v>
      </c>
      <c r="C100" s="31" t="s">
        <v>7</v>
      </c>
      <c r="D100" s="31" t="s">
        <v>207</v>
      </c>
      <c r="E100" s="31" t="s">
        <v>208</v>
      </c>
      <c r="F100" s="24">
        <f>F101</f>
        <v>1106</v>
      </c>
      <c r="G100" s="24">
        <v>0</v>
      </c>
    </row>
    <row r="101" spans="1:7" s="45" customFormat="1" ht="39" customHeight="1">
      <c r="A101" s="29" t="s">
        <v>10</v>
      </c>
      <c r="B101" s="30" t="s">
        <v>6</v>
      </c>
      <c r="C101" s="31" t="s">
        <v>7</v>
      </c>
      <c r="D101" s="31" t="s">
        <v>8</v>
      </c>
      <c r="E101" s="31" t="s">
        <v>208</v>
      </c>
      <c r="F101" s="24">
        <f>F102</f>
        <v>1106</v>
      </c>
      <c r="G101" s="24">
        <v>0</v>
      </c>
    </row>
    <row r="102" spans="1:7" s="45" customFormat="1" ht="20.25" customHeight="1">
      <c r="A102" s="29" t="s">
        <v>330</v>
      </c>
      <c r="B102" s="30" t="s">
        <v>6</v>
      </c>
      <c r="C102" s="31" t="s">
        <v>7</v>
      </c>
      <c r="D102" s="31" t="s">
        <v>8</v>
      </c>
      <c r="E102" s="31" t="s">
        <v>9</v>
      </c>
      <c r="F102" s="24">
        <v>1106</v>
      </c>
      <c r="G102" s="24">
        <v>0</v>
      </c>
    </row>
    <row r="103" spans="1:7" s="45" customFormat="1" ht="75">
      <c r="A103" s="29" t="s">
        <v>11</v>
      </c>
      <c r="B103" s="30" t="s">
        <v>6</v>
      </c>
      <c r="C103" s="31" t="s">
        <v>12</v>
      </c>
      <c r="D103" s="31" t="s">
        <v>207</v>
      </c>
      <c r="E103" s="31" t="s">
        <v>208</v>
      </c>
      <c r="F103" s="24">
        <f>F104</f>
        <v>88716.3</v>
      </c>
      <c r="G103" s="24">
        <v>0</v>
      </c>
    </row>
    <row r="104" spans="1:7" s="45" customFormat="1" ht="37.5">
      <c r="A104" s="29" t="s">
        <v>10</v>
      </c>
      <c r="B104" s="30" t="s">
        <v>6</v>
      </c>
      <c r="C104" s="31" t="s">
        <v>12</v>
      </c>
      <c r="D104" s="31" t="s">
        <v>8</v>
      </c>
      <c r="E104" s="31" t="s">
        <v>208</v>
      </c>
      <c r="F104" s="24">
        <f>F105+F106+F107</f>
        <v>88716.3</v>
      </c>
      <c r="G104" s="24">
        <v>0</v>
      </c>
    </row>
    <row r="105" spans="1:7" s="45" customFormat="1" ht="18.75">
      <c r="A105" s="29" t="s">
        <v>16</v>
      </c>
      <c r="B105" s="30" t="s">
        <v>6</v>
      </c>
      <c r="C105" s="31" t="s">
        <v>12</v>
      </c>
      <c r="D105" s="31" t="s">
        <v>8</v>
      </c>
      <c r="E105" s="31" t="s">
        <v>13</v>
      </c>
      <c r="F105" s="24">
        <v>85380.3</v>
      </c>
      <c r="G105" s="24">
        <v>0</v>
      </c>
    </row>
    <row r="106" spans="1:7" s="45" customFormat="1" ht="37.5">
      <c r="A106" s="29" t="s">
        <v>331</v>
      </c>
      <c r="B106" s="30" t="s">
        <v>6</v>
      </c>
      <c r="C106" s="31" t="s">
        <v>12</v>
      </c>
      <c r="D106" s="31" t="s">
        <v>8</v>
      </c>
      <c r="E106" s="31" t="s">
        <v>14</v>
      </c>
      <c r="F106" s="24">
        <v>1101</v>
      </c>
      <c r="G106" s="24">
        <v>0</v>
      </c>
    </row>
    <row r="107" spans="1:7" s="45" customFormat="1" ht="37.5">
      <c r="A107" s="29" t="s">
        <v>332</v>
      </c>
      <c r="B107" s="30" t="s">
        <v>6</v>
      </c>
      <c r="C107" s="31" t="s">
        <v>12</v>
      </c>
      <c r="D107" s="31" t="s">
        <v>8</v>
      </c>
      <c r="E107" s="31" t="s">
        <v>15</v>
      </c>
      <c r="F107" s="24">
        <v>2235</v>
      </c>
      <c r="G107" s="24">
        <v>0</v>
      </c>
    </row>
    <row r="108" spans="1:7" s="45" customFormat="1" ht="93.75">
      <c r="A108" s="29" t="s">
        <v>17</v>
      </c>
      <c r="B108" s="30" t="s">
        <v>6</v>
      </c>
      <c r="C108" s="31" t="s">
        <v>18</v>
      </c>
      <c r="D108" s="31" t="s">
        <v>207</v>
      </c>
      <c r="E108" s="31" t="s">
        <v>208</v>
      </c>
      <c r="F108" s="24">
        <f>F109+F111</f>
        <v>1003902.2</v>
      </c>
      <c r="G108" s="24">
        <f>G109+G111</f>
        <v>60525.1</v>
      </c>
    </row>
    <row r="109" spans="1:7" s="45" customFormat="1" ht="37.5">
      <c r="A109" s="29" t="s">
        <v>10</v>
      </c>
      <c r="B109" s="30" t="s">
        <v>6</v>
      </c>
      <c r="C109" s="31" t="s">
        <v>18</v>
      </c>
      <c r="D109" s="31" t="s">
        <v>8</v>
      </c>
      <c r="E109" s="31" t="s">
        <v>208</v>
      </c>
      <c r="F109" s="24">
        <f>F110</f>
        <v>943377.1</v>
      </c>
      <c r="G109" s="24">
        <f>G110</f>
        <v>0</v>
      </c>
    </row>
    <row r="110" spans="1:7" s="45" customFormat="1" ht="18.75">
      <c r="A110" s="29" t="s">
        <v>16</v>
      </c>
      <c r="B110" s="30" t="s">
        <v>6</v>
      </c>
      <c r="C110" s="31" t="s">
        <v>18</v>
      </c>
      <c r="D110" s="31" t="s">
        <v>8</v>
      </c>
      <c r="E110" s="31" t="s">
        <v>13</v>
      </c>
      <c r="F110" s="24">
        <v>943377.1</v>
      </c>
      <c r="G110" s="24">
        <v>0</v>
      </c>
    </row>
    <row r="111" spans="1:7" s="45" customFormat="1" ht="18.75">
      <c r="A111" s="29" t="s">
        <v>344</v>
      </c>
      <c r="B111" s="30" t="s">
        <v>6</v>
      </c>
      <c r="C111" s="31" t="s">
        <v>18</v>
      </c>
      <c r="D111" s="31" t="s">
        <v>345</v>
      </c>
      <c r="E111" s="31" t="s">
        <v>208</v>
      </c>
      <c r="F111" s="24">
        <f>F112</f>
        <v>60525.1</v>
      </c>
      <c r="G111" s="24">
        <f>G112</f>
        <v>60525.1</v>
      </c>
    </row>
    <row r="112" spans="1:7" s="45" customFormat="1" ht="18.75">
      <c r="A112" s="29" t="s">
        <v>16</v>
      </c>
      <c r="B112" s="30" t="s">
        <v>6</v>
      </c>
      <c r="C112" s="31" t="s">
        <v>18</v>
      </c>
      <c r="D112" s="31" t="s">
        <v>345</v>
      </c>
      <c r="E112" s="31" t="s">
        <v>13</v>
      </c>
      <c r="F112" s="24">
        <v>60525.1</v>
      </c>
      <c r="G112" s="24">
        <v>60525.1</v>
      </c>
    </row>
    <row r="113" spans="1:7" s="45" customFormat="1" ht="18.75">
      <c r="A113" s="29" t="s">
        <v>19</v>
      </c>
      <c r="B113" s="30" t="s">
        <v>6</v>
      </c>
      <c r="C113" s="31" t="s">
        <v>20</v>
      </c>
      <c r="D113" s="31" t="s">
        <v>207</v>
      </c>
      <c r="E113" s="31" t="s">
        <v>208</v>
      </c>
      <c r="F113" s="24">
        <f>F114</f>
        <v>1305</v>
      </c>
      <c r="G113" s="24">
        <v>1305</v>
      </c>
    </row>
    <row r="114" spans="1:7" s="45" customFormat="1" ht="18.75">
      <c r="A114" s="29" t="s">
        <v>344</v>
      </c>
      <c r="B114" s="30" t="s">
        <v>6</v>
      </c>
      <c r="C114" s="31" t="s">
        <v>20</v>
      </c>
      <c r="D114" s="31" t="s">
        <v>345</v>
      </c>
      <c r="E114" s="31" t="s">
        <v>208</v>
      </c>
      <c r="F114" s="24">
        <f>F115</f>
        <v>1305</v>
      </c>
      <c r="G114" s="24">
        <v>1305</v>
      </c>
    </row>
    <row r="115" spans="1:7" s="45" customFormat="1" ht="75">
      <c r="A115" s="32" t="s">
        <v>353</v>
      </c>
      <c r="B115" s="30" t="s">
        <v>6</v>
      </c>
      <c r="C115" s="31" t="s">
        <v>20</v>
      </c>
      <c r="D115" s="31" t="s">
        <v>345</v>
      </c>
      <c r="E115" s="31" t="s">
        <v>352</v>
      </c>
      <c r="F115" s="24">
        <v>1305</v>
      </c>
      <c r="G115" s="24">
        <v>1305</v>
      </c>
    </row>
    <row r="116" spans="1:7" s="45" customFormat="1" ht="56.25">
      <c r="A116" s="29" t="s">
        <v>21</v>
      </c>
      <c r="B116" s="30" t="s">
        <v>6</v>
      </c>
      <c r="C116" s="31" t="s">
        <v>22</v>
      </c>
      <c r="D116" s="31" t="s">
        <v>207</v>
      </c>
      <c r="E116" s="31" t="s">
        <v>208</v>
      </c>
      <c r="F116" s="24">
        <f>F117</f>
        <v>98282</v>
      </c>
      <c r="G116" s="24">
        <v>0</v>
      </c>
    </row>
    <row r="117" spans="1:7" s="45" customFormat="1" ht="37.5">
      <c r="A117" s="29" t="s">
        <v>10</v>
      </c>
      <c r="B117" s="30" t="s">
        <v>6</v>
      </c>
      <c r="C117" s="31" t="s">
        <v>22</v>
      </c>
      <c r="D117" s="31" t="s">
        <v>8</v>
      </c>
      <c r="E117" s="31" t="s">
        <v>208</v>
      </c>
      <c r="F117" s="24">
        <f>F118+F119</f>
        <v>98282</v>
      </c>
      <c r="G117" s="24">
        <v>0</v>
      </c>
    </row>
    <row r="118" spans="1:7" s="45" customFormat="1" ht="18.75">
      <c r="A118" s="29" t="s">
        <v>16</v>
      </c>
      <c r="B118" s="30" t="s">
        <v>6</v>
      </c>
      <c r="C118" s="31" t="s">
        <v>22</v>
      </c>
      <c r="D118" s="31" t="s">
        <v>8</v>
      </c>
      <c r="E118" s="31" t="s">
        <v>13</v>
      </c>
      <c r="F118" s="24">
        <v>96761</v>
      </c>
      <c r="G118" s="24">
        <v>0</v>
      </c>
    </row>
    <row r="119" spans="1:7" s="45" customFormat="1" ht="56.25">
      <c r="A119" s="29" t="s">
        <v>333</v>
      </c>
      <c r="B119" s="30" t="s">
        <v>6</v>
      </c>
      <c r="C119" s="31" t="s">
        <v>22</v>
      </c>
      <c r="D119" s="31" t="s">
        <v>8</v>
      </c>
      <c r="E119" s="31" t="s">
        <v>23</v>
      </c>
      <c r="F119" s="24">
        <v>1521</v>
      </c>
      <c r="G119" s="24">
        <v>0</v>
      </c>
    </row>
    <row r="120" spans="1:7" s="45" customFormat="1" ht="37.5">
      <c r="A120" s="29" t="s">
        <v>24</v>
      </c>
      <c r="B120" s="30" t="s">
        <v>6</v>
      </c>
      <c r="C120" s="31" t="s">
        <v>25</v>
      </c>
      <c r="D120" s="31" t="s">
        <v>207</v>
      </c>
      <c r="E120" s="31" t="s">
        <v>208</v>
      </c>
      <c r="F120" s="24">
        <f>F121+F124</f>
        <v>6000</v>
      </c>
      <c r="G120" s="24">
        <v>0</v>
      </c>
    </row>
    <row r="121" spans="1:7" s="45" customFormat="1" ht="37.5">
      <c r="A121" s="29" t="s">
        <v>10</v>
      </c>
      <c r="B121" s="30" t="s">
        <v>6</v>
      </c>
      <c r="C121" s="31" t="s">
        <v>25</v>
      </c>
      <c r="D121" s="31" t="s">
        <v>8</v>
      </c>
      <c r="E121" s="31" t="s">
        <v>208</v>
      </c>
      <c r="F121" s="24">
        <f>F122+F123</f>
        <v>3800</v>
      </c>
      <c r="G121" s="24">
        <v>0</v>
      </c>
    </row>
    <row r="122" spans="1:7" s="45" customFormat="1" ht="18.75">
      <c r="A122" s="29" t="s">
        <v>16</v>
      </c>
      <c r="B122" s="30" t="s">
        <v>6</v>
      </c>
      <c r="C122" s="31" t="s">
        <v>25</v>
      </c>
      <c r="D122" s="31" t="s">
        <v>8</v>
      </c>
      <c r="E122" s="31" t="s">
        <v>13</v>
      </c>
      <c r="F122" s="24">
        <v>2018</v>
      </c>
      <c r="G122" s="24">
        <v>0</v>
      </c>
    </row>
    <row r="123" spans="1:7" s="45" customFormat="1" ht="37.5">
      <c r="A123" s="29" t="s">
        <v>334</v>
      </c>
      <c r="B123" s="30" t="s">
        <v>6</v>
      </c>
      <c r="C123" s="31" t="s">
        <v>25</v>
      </c>
      <c r="D123" s="31" t="s">
        <v>8</v>
      </c>
      <c r="E123" s="31" t="s">
        <v>26</v>
      </c>
      <c r="F123" s="24">
        <v>1782</v>
      </c>
      <c r="G123" s="24">
        <v>0</v>
      </c>
    </row>
    <row r="124" spans="1:7" s="45" customFormat="1" ht="18.75">
      <c r="A124" s="29" t="s">
        <v>29</v>
      </c>
      <c r="B124" s="30" t="s">
        <v>6</v>
      </c>
      <c r="C124" s="31" t="s">
        <v>25</v>
      </c>
      <c r="D124" s="31" t="s">
        <v>27</v>
      </c>
      <c r="E124" s="31" t="s">
        <v>208</v>
      </c>
      <c r="F124" s="24">
        <f>F125</f>
        <v>2200</v>
      </c>
      <c r="G124" s="24">
        <v>0</v>
      </c>
    </row>
    <row r="125" spans="1:7" s="45" customFormat="1" ht="38.25" customHeight="1">
      <c r="A125" s="32" t="s">
        <v>350</v>
      </c>
      <c r="B125" s="30" t="s">
        <v>6</v>
      </c>
      <c r="C125" s="31" t="s">
        <v>25</v>
      </c>
      <c r="D125" s="31" t="s">
        <v>27</v>
      </c>
      <c r="E125" s="31" t="s">
        <v>28</v>
      </c>
      <c r="F125" s="24">
        <v>2200</v>
      </c>
      <c r="G125" s="24">
        <v>0</v>
      </c>
    </row>
    <row r="126" spans="1:7" s="45" customFormat="1" ht="37.5">
      <c r="A126" s="29" t="s">
        <v>30</v>
      </c>
      <c r="B126" s="30" t="s">
        <v>6</v>
      </c>
      <c r="C126" s="31" t="s">
        <v>31</v>
      </c>
      <c r="D126" s="31" t="s">
        <v>207</v>
      </c>
      <c r="E126" s="31" t="s">
        <v>208</v>
      </c>
      <c r="F126" s="24">
        <f>F127+F130</f>
        <v>443216</v>
      </c>
      <c r="G126" s="24">
        <f>G127+G130</f>
        <v>0</v>
      </c>
    </row>
    <row r="127" spans="1:7" s="45" customFormat="1" ht="37.5">
      <c r="A127" s="29" t="s">
        <v>34</v>
      </c>
      <c r="B127" s="30" t="s">
        <v>6</v>
      </c>
      <c r="C127" s="31" t="s">
        <v>31</v>
      </c>
      <c r="D127" s="31" t="s">
        <v>32</v>
      </c>
      <c r="E127" s="31" t="s">
        <v>208</v>
      </c>
      <c r="F127" s="24">
        <f>F128</f>
        <v>430216</v>
      </c>
      <c r="G127" s="24">
        <v>0</v>
      </c>
    </row>
    <row r="128" spans="1:7" s="45" customFormat="1" ht="37.5">
      <c r="A128" s="29" t="s">
        <v>35</v>
      </c>
      <c r="B128" s="30" t="s">
        <v>6</v>
      </c>
      <c r="C128" s="31" t="s">
        <v>31</v>
      </c>
      <c r="D128" s="31" t="s">
        <v>32</v>
      </c>
      <c r="E128" s="31" t="s">
        <v>33</v>
      </c>
      <c r="F128" s="24">
        <v>430216</v>
      </c>
      <c r="G128" s="24">
        <v>0</v>
      </c>
    </row>
    <row r="129" spans="1:7" s="45" customFormat="1" ht="187.5">
      <c r="A129" s="47" t="s">
        <v>396</v>
      </c>
      <c r="B129" s="46" t="s">
        <v>6</v>
      </c>
      <c r="C129" s="48" t="s">
        <v>31</v>
      </c>
      <c r="D129" s="48" t="s">
        <v>32</v>
      </c>
      <c r="E129" s="48" t="s">
        <v>33</v>
      </c>
      <c r="F129" s="37">
        <v>36000</v>
      </c>
      <c r="G129" s="37">
        <v>0</v>
      </c>
    </row>
    <row r="130" spans="1:7" s="45" customFormat="1" ht="56.25">
      <c r="A130" s="29" t="s">
        <v>49</v>
      </c>
      <c r="B130" s="30" t="s">
        <v>6</v>
      </c>
      <c r="C130" s="31" t="s">
        <v>31</v>
      </c>
      <c r="D130" s="31" t="s">
        <v>43</v>
      </c>
      <c r="E130" s="31" t="s">
        <v>208</v>
      </c>
      <c r="F130" s="24">
        <f>F131</f>
        <v>13000</v>
      </c>
      <c r="G130" s="24">
        <f>G131</f>
        <v>0</v>
      </c>
    </row>
    <row r="131" spans="1:7" s="45" customFormat="1" ht="37.5">
      <c r="A131" s="29" t="s">
        <v>52</v>
      </c>
      <c r="B131" s="30" t="s">
        <v>6</v>
      </c>
      <c r="C131" s="31" t="s">
        <v>31</v>
      </c>
      <c r="D131" s="31" t="s">
        <v>43</v>
      </c>
      <c r="E131" s="31" t="s">
        <v>44</v>
      </c>
      <c r="F131" s="24">
        <v>13000</v>
      </c>
      <c r="G131" s="24">
        <v>0</v>
      </c>
    </row>
    <row r="132" spans="1:7" s="45" customFormat="1" ht="18.75">
      <c r="A132" s="29" t="s">
        <v>36</v>
      </c>
      <c r="B132" s="30" t="s">
        <v>6</v>
      </c>
      <c r="C132" s="31" t="s">
        <v>37</v>
      </c>
      <c r="D132" s="31" t="s">
        <v>207</v>
      </c>
      <c r="E132" s="31" t="s">
        <v>208</v>
      </c>
      <c r="F132" s="24">
        <f>F133</f>
        <v>27475.2</v>
      </c>
      <c r="G132" s="24">
        <v>0</v>
      </c>
    </row>
    <row r="133" spans="1:7" s="45" customFormat="1" ht="18.75">
      <c r="A133" s="29" t="s">
        <v>36</v>
      </c>
      <c r="B133" s="30" t="s">
        <v>6</v>
      </c>
      <c r="C133" s="31" t="s">
        <v>37</v>
      </c>
      <c r="D133" s="31" t="s">
        <v>38</v>
      </c>
      <c r="E133" s="31" t="s">
        <v>208</v>
      </c>
      <c r="F133" s="24">
        <f>F134</f>
        <v>27475.2</v>
      </c>
      <c r="G133" s="24">
        <v>0</v>
      </c>
    </row>
    <row r="134" spans="1:7" s="45" customFormat="1" ht="37.5">
      <c r="A134" s="29" t="s">
        <v>40</v>
      </c>
      <c r="B134" s="30" t="s">
        <v>6</v>
      </c>
      <c r="C134" s="31" t="s">
        <v>37</v>
      </c>
      <c r="D134" s="31" t="s">
        <v>38</v>
      </c>
      <c r="E134" s="31" t="s">
        <v>39</v>
      </c>
      <c r="F134" s="24">
        <v>27475.2</v>
      </c>
      <c r="G134" s="24">
        <v>0</v>
      </c>
    </row>
    <row r="135" spans="1:7" s="45" customFormat="1" ht="18.75">
      <c r="A135" s="29" t="s">
        <v>41</v>
      </c>
      <c r="B135" s="30" t="s">
        <v>6</v>
      </c>
      <c r="C135" s="31" t="s">
        <v>42</v>
      </c>
      <c r="D135" s="31" t="s">
        <v>207</v>
      </c>
      <c r="E135" s="31" t="s">
        <v>208</v>
      </c>
      <c r="F135" s="24">
        <f>F136+F138+F140+F142+F146+F144+F149</f>
        <v>547322.3</v>
      </c>
      <c r="G135" s="24">
        <f>G136+G138+G140+G142+G146+G144+G149</f>
        <v>0</v>
      </c>
    </row>
    <row r="136" spans="1:7" s="45" customFormat="1" ht="37.5">
      <c r="A136" s="29" t="s">
        <v>10</v>
      </c>
      <c r="B136" s="30" t="s">
        <v>6</v>
      </c>
      <c r="C136" s="31" t="s">
        <v>42</v>
      </c>
      <c r="D136" s="31" t="s">
        <v>8</v>
      </c>
      <c r="E136" s="31" t="s">
        <v>208</v>
      </c>
      <c r="F136" s="24">
        <f>F137</f>
        <v>13200</v>
      </c>
      <c r="G136" s="24">
        <f>G137</f>
        <v>0</v>
      </c>
    </row>
    <row r="137" spans="1:7" s="45" customFormat="1" ht="56.25">
      <c r="A137" s="29" t="s">
        <v>399</v>
      </c>
      <c r="B137" s="30" t="s">
        <v>6</v>
      </c>
      <c r="C137" s="31" t="s">
        <v>42</v>
      </c>
      <c r="D137" s="31" t="s">
        <v>8</v>
      </c>
      <c r="E137" s="31" t="s">
        <v>398</v>
      </c>
      <c r="F137" s="24">
        <v>13200</v>
      </c>
      <c r="G137" s="24">
        <v>0</v>
      </c>
    </row>
    <row r="138" spans="1:7" s="45" customFormat="1" ht="75">
      <c r="A138" s="29" t="s">
        <v>401</v>
      </c>
      <c r="B138" s="30" t="s">
        <v>6</v>
      </c>
      <c r="C138" s="31" t="s">
        <v>42</v>
      </c>
      <c r="D138" s="31" t="s">
        <v>402</v>
      </c>
      <c r="E138" s="31" t="s">
        <v>208</v>
      </c>
      <c r="F138" s="24">
        <f>F139</f>
        <v>119088</v>
      </c>
      <c r="G138" s="24">
        <f>G139</f>
        <v>0</v>
      </c>
    </row>
    <row r="139" spans="1:7" s="45" customFormat="1" ht="75">
      <c r="A139" s="29" t="s">
        <v>400</v>
      </c>
      <c r="B139" s="30" t="s">
        <v>6</v>
      </c>
      <c r="C139" s="31" t="s">
        <v>42</v>
      </c>
      <c r="D139" s="31" t="s">
        <v>402</v>
      </c>
      <c r="E139" s="31" t="s">
        <v>403</v>
      </c>
      <c r="F139" s="24">
        <v>119088</v>
      </c>
      <c r="G139" s="24">
        <v>0</v>
      </c>
    </row>
    <row r="140" spans="1:7" s="45" customFormat="1" ht="56.25">
      <c r="A140" s="29" t="s">
        <v>49</v>
      </c>
      <c r="B140" s="30" t="s">
        <v>6</v>
      </c>
      <c r="C140" s="31" t="s">
        <v>42</v>
      </c>
      <c r="D140" s="31" t="s">
        <v>43</v>
      </c>
      <c r="E140" s="31" t="s">
        <v>208</v>
      </c>
      <c r="F140" s="24">
        <f>F141</f>
        <v>110741.8</v>
      </c>
      <c r="G140" s="24">
        <v>0</v>
      </c>
    </row>
    <row r="141" spans="1:7" s="45" customFormat="1" ht="37.5">
      <c r="A141" s="29" t="s">
        <v>52</v>
      </c>
      <c r="B141" s="30" t="s">
        <v>6</v>
      </c>
      <c r="C141" s="31" t="s">
        <v>42</v>
      </c>
      <c r="D141" s="31" t="s">
        <v>43</v>
      </c>
      <c r="E141" s="31" t="s">
        <v>44</v>
      </c>
      <c r="F141" s="24">
        <v>110741.8</v>
      </c>
      <c r="G141" s="24">
        <v>0</v>
      </c>
    </row>
    <row r="142" spans="1:7" s="45" customFormat="1" ht="37.5">
      <c r="A142" s="29" t="s">
        <v>50</v>
      </c>
      <c r="B142" s="30" t="s">
        <v>6</v>
      </c>
      <c r="C142" s="31" t="s">
        <v>42</v>
      </c>
      <c r="D142" s="31" t="s">
        <v>45</v>
      </c>
      <c r="E142" s="31" t="s">
        <v>208</v>
      </c>
      <c r="F142" s="24">
        <f>F143</f>
        <v>263771.5</v>
      </c>
      <c r="G142" s="24">
        <v>0</v>
      </c>
    </row>
    <row r="143" spans="1:7" s="45" customFormat="1" ht="37.5">
      <c r="A143" s="29" t="s">
        <v>54</v>
      </c>
      <c r="B143" s="30" t="s">
        <v>6</v>
      </c>
      <c r="C143" s="31" t="s">
        <v>42</v>
      </c>
      <c r="D143" s="31" t="s">
        <v>45</v>
      </c>
      <c r="E143" s="31" t="s">
        <v>46</v>
      </c>
      <c r="F143" s="24">
        <v>263771.5</v>
      </c>
      <c r="G143" s="24">
        <v>0</v>
      </c>
    </row>
    <row r="144" spans="1:7" s="45" customFormat="1" ht="37.5">
      <c r="A144" s="32" t="s">
        <v>355</v>
      </c>
      <c r="B144" s="30" t="s">
        <v>6</v>
      </c>
      <c r="C144" s="31" t="s">
        <v>42</v>
      </c>
      <c r="D144" s="31" t="s">
        <v>356</v>
      </c>
      <c r="E144" s="31" t="s">
        <v>208</v>
      </c>
      <c r="F144" s="24">
        <f>F145</f>
        <v>5000</v>
      </c>
      <c r="G144" s="24">
        <f>G145</f>
        <v>0</v>
      </c>
    </row>
    <row r="145" spans="1:7" s="45" customFormat="1" ht="37.5">
      <c r="A145" s="32" t="s">
        <v>357</v>
      </c>
      <c r="B145" s="30" t="s">
        <v>6</v>
      </c>
      <c r="C145" s="31" t="s">
        <v>42</v>
      </c>
      <c r="D145" s="31" t="s">
        <v>356</v>
      </c>
      <c r="E145" s="31" t="s">
        <v>358</v>
      </c>
      <c r="F145" s="24">
        <v>5000</v>
      </c>
      <c r="G145" s="24"/>
    </row>
    <row r="146" spans="1:7" s="45" customFormat="1" ht="18.75" hidden="1">
      <c r="A146" s="29" t="s">
        <v>51</v>
      </c>
      <c r="B146" s="30" t="s">
        <v>6</v>
      </c>
      <c r="C146" s="31" t="s">
        <v>42</v>
      </c>
      <c r="D146" s="31" t="s">
        <v>47</v>
      </c>
      <c r="E146" s="31" t="s">
        <v>208</v>
      </c>
      <c r="F146" s="24">
        <f>F147+F148</f>
        <v>0</v>
      </c>
      <c r="G146" s="24">
        <v>0</v>
      </c>
    </row>
    <row r="147" spans="1:7" s="45" customFormat="1" ht="21.75" customHeight="1" hidden="1">
      <c r="A147" s="29" t="s">
        <v>53</v>
      </c>
      <c r="B147" s="30" t="s">
        <v>6</v>
      </c>
      <c r="C147" s="31" t="s">
        <v>42</v>
      </c>
      <c r="D147" s="31" t="s">
        <v>47</v>
      </c>
      <c r="E147" s="31" t="s">
        <v>48</v>
      </c>
      <c r="F147" s="24">
        <v>0</v>
      </c>
      <c r="G147" s="24">
        <v>0</v>
      </c>
    </row>
    <row r="148" spans="1:7" s="45" customFormat="1" ht="37.5" hidden="1">
      <c r="A148" s="29" t="s">
        <v>52</v>
      </c>
      <c r="B148" s="30" t="s">
        <v>6</v>
      </c>
      <c r="C148" s="31" t="s">
        <v>42</v>
      </c>
      <c r="D148" s="31" t="s">
        <v>47</v>
      </c>
      <c r="E148" s="31" t="s">
        <v>44</v>
      </c>
      <c r="F148" s="24">
        <v>0</v>
      </c>
      <c r="G148" s="24">
        <v>0</v>
      </c>
    </row>
    <row r="149" spans="1:7" s="45" customFormat="1" ht="37.5">
      <c r="A149" s="29" t="s">
        <v>450</v>
      </c>
      <c r="B149" s="30" t="s">
        <v>6</v>
      </c>
      <c r="C149" s="31" t="s">
        <v>42</v>
      </c>
      <c r="D149" s="31" t="s">
        <v>451</v>
      </c>
      <c r="E149" s="31" t="s">
        <v>208</v>
      </c>
      <c r="F149" s="24">
        <f>F150</f>
        <v>35521</v>
      </c>
      <c r="G149" s="24">
        <f>G150</f>
        <v>0</v>
      </c>
    </row>
    <row r="150" spans="1:7" s="45" customFormat="1" ht="37.5">
      <c r="A150" s="29" t="s">
        <v>52</v>
      </c>
      <c r="B150" s="30" t="s">
        <v>6</v>
      </c>
      <c r="C150" s="31" t="s">
        <v>42</v>
      </c>
      <c r="D150" s="31" t="s">
        <v>451</v>
      </c>
      <c r="E150" s="31" t="s">
        <v>44</v>
      </c>
      <c r="F150" s="24">
        <v>35521</v>
      </c>
      <c r="G150" s="24">
        <v>0</v>
      </c>
    </row>
    <row r="151" spans="1:7" s="44" customFormat="1" ht="60.75">
      <c r="A151" s="26" t="s">
        <v>55</v>
      </c>
      <c r="B151" s="27" t="s">
        <v>12</v>
      </c>
      <c r="C151" s="28" t="s">
        <v>206</v>
      </c>
      <c r="D151" s="28" t="s">
        <v>207</v>
      </c>
      <c r="E151" s="28" t="s">
        <v>208</v>
      </c>
      <c r="F151" s="25">
        <f>F152+F164</f>
        <v>478122.6</v>
      </c>
      <c r="G151" s="33">
        <v>0</v>
      </c>
    </row>
    <row r="152" spans="1:7" s="45" customFormat="1" ht="18.75">
      <c r="A152" s="29" t="s">
        <v>56</v>
      </c>
      <c r="B152" s="30" t="s">
        <v>12</v>
      </c>
      <c r="C152" s="31" t="s">
        <v>7</v>
      </c>
      <c r="D152" s="31" t="s">
        <v>207</v>
      </c>
      <c r="E152" s="31" t="s">
        <v>208</v>
      </c>
      <c r="F152" s="24">
        <f>F153+F160+F162</f>
        <v>441835.6</v>
      </c>
      <c r="G152" s="24">
        <f>G153+G160+G162</f>
        <v>0</v>
      </c>
    </row>
    <row r="153" spans="1:7" s="45" customFormat="1" ht="37.5">
      <c r="A153" s="29" t="s">
        <v>58</v>
      </c>
      <c r="B153" s="30" t="s">
        <v>12</v>
      </c>
      <c r="C153" s="31" t="s">
        <v>7</v>
      </c>
      <c r="D153" s="31" t="s">
        <v>57</v>
      </c>
      <c r="E153" s="31" t="s">
        <v>208</v>
      </c>
      <c r="F153" s="24">
        <f>F154+F155+F156+F157+F158+F159</f>
        <v>435900.6</v>
      </c>
      <c r="G153" s="34">
        <v>0</v>
      </c>
    </row>
    <row r="154" spans="1:7" s="45" customFormat="1" ht="18.75">
      <c r="A154" s="29" t="s">
        <v>65</v>
      </c>
      <c r="B154" s="30" t="s">
        <v>12</v>
      </c>
      <c r="C154" s="31" t="s">
        <v>7</v>
      </c>
      <c r="D154" s="31" t="s">
        <v>57</v>
      </c>
      <c r="E154" s="31" t="s">
        <v>59</v>
      </c>
      <c r="F154" s="24">
        <f>3250.9+0.1</f>
        <v>3251</v>
      </c>
      <c r="G154" s="24">
        <v>0</v>
      </c>
    </row>
    <row r="155" spans="1:7" s="45" customFormat="1" ht="18.75">
      <c r="A155" s="29" t="s">
        <v>66</v>
      </c>
      <c r="B155" s="30" t="s">
        <v>12</v>
      </c>
      <c r="C155" s="31" t="s">
        <v>7</v>
      </c>
      <c r="D155" s="31" t="s">
        <v>57</v>
      </c>
      <c r="E155" s="31" t="s">
        <v>60</v>
      </c>
      <c r="F155" s="24">
        <v>12459.3</v>
      </c>
      <c r="G155" s="24">
        <v>0</v>
      </c>
    </row>
    <row r="156" spans="1:7" s="45" customFormat="1" ht="56.25">
      <c r="A156" s="29" t="s">
        <v>67</v>
      </c>
      <c r="B156" s="30" t="s">
        <v>12</v>
      </c>
      <c r="C156" s="31" t="s">
        <v>7</v>
      </c>
      <c r="D156" s="31" t="s">
        <v>57</v>
      </c>
      <c r="E156" s="31" t="s">
        <v>61</v>
      </c>
      <c r="F156" s="24">
        <v>310176.9</v>
      </c>
      <c r="G156" s="24">
        <v>0</v>
      </c>
    </row>
    <row r="157" spans="1:7" s="45" customFormat="1" ht="18.75">
      <c r="A157" s="29" t="s">
        <v>68</v>
      </c>
      <c r="B157" s="30" t="s">
        <v>12</v>
      </c>
      <c r="C157" s="31" t="s">
        <v>7</v>
      </c>
      <c r="D157" s="31" t="s">
        <v>57</v>
      </c>
      <c r="E157" s="31" t="s">
        <v>62</v>
      </c>
      <c r="F157" s="24">
        <v>32913</v>
      </c>
      <c r="G157" s="24">
        <v>0</v>
      </c>
    </row>
    <row r="158" spans="1:7" s="45" customFormat="1" ht="75">
      <c r="A158" s="29" t="s">
        <v>69</v>
      </c>
      <c r="B158" s="30" t="s">
        <v>12</v>
      </c>
      <c r="C158" s="31" t="s">
        <v>7</v>
      </c>
      <c r="D158" s="31" t="s">
        <v>57</v>
      </c>
      <c r="E158" s="31" t="s">
        <v>63</v>
      </c>
      <c r="F158" s="24">
        <v>57184.6</v>
      </c>
      <c r="G158" s="24">
        <v>0</v>
      </c>
    </row>
    <row r="159" spans="1:7" s="45" customFormat="1" ht="56.25">
      <c r="A159" s="29" t="s">
        <v>70</v>
      </c>
      <c r="B159" s="30" t="s">
        <v>12</v>
      </c>
      <c r="C159" s="31" t="s">
        <v>7</v>
      </c>
      <c r="D159" s="31" t="s">
        <v>57</v>
      </c>
      <c r="E159" s="31" t="s">
        <v>64</v>
      </c>
      <c r="F159" s="24">
        <v>19915.8</v>
      </c>
      <c r="G159" s="24">
        <v>0</v>
      </c>
    </row>
    <row r="160" spans="1:7" s="45" customFormat="1" ht="18.75" hidden="1">
      <c r="A160" s="29" t="s">
        <v>51</v>
      </c>
      <c r="B160" s="30" t="s">
        <v>12</v>
      </c>
      <c r="C160" s="31" t="s">
        <v>7</v>
      </c>
      <c r="D160" s="31" t="s">
        <v>47</v>
      </c>
      <c r="E160" s="31" t="s">
        <v>208</v>
      </c>
      <c r="F160" s="24">
        <f>F161</f>
        <v>0</v>
      </c>
      <c r="G160" s="24">
        <v>0</v>
      </c>
    </row>
    <row r="161" spans="1:7" s="45" customFormat="1" ht="75" hidden="1">
      <c r="A161" s="29" t="s">
        <v>69</v>
      </c>
      <c r="B161" s="30" t="s">
        <v>12</v>
      </c>
      <c r="C161" s="31" t="s">
        <v>7</v>
      </c>
      <c r="D161" s="31" t="s">
        <v>47</v>
      </c>
      <c r="E161" s="31" t="s">
        <v>63</v>
      </c>
      <c r="F161" s="24">
        <v>0</v>
      </c>
      <c r="G161" s="24">
        <v>0</v>
      </c>
    </row>
    <row r="162" spans="1:7" s="45" customFormat="1" ht="37.5">
      <c r="A162" s="29" t="s">
        <v>450</v>
      </c>
      <c r="B162" s="30" t="s">
        <v>12</v>
      </c>
      <c r="C162" s="31" t="s">
        <v>7</v>
      </c>
      <c r="D162" s="31" t="s">
        <v>451</v>
      </c>
      <c r="E162" s="31" t="s">
        <v>208</v>
      </c>
      <c r="F162" s="24">
        <f>F163</f>
        <v>5935</v>
      </c>
      <c r="G162" s="24">
        <f>G163</f>
        <v>0</v>
      </c>
    </row>
    <row r="163" spans="1:7" s="45" customFormat="1" ht="75">
      <c r="A163" s="29" t="s">
        <v>69</v>
      </c>
      <c r="B163" s="30" t="s">
        <v>12</v>
      </c>
      <c r="C163" s="31" t="s">
        <v>7</v>
      </c>
      <c r="D163" s="31" t="s">
        <v>451</v>
      </c>
      <c r="E163" s="31" t="s">
        <v>63</v>
      </c>
      <c r="F163" s="24">
        <v>5935</v>
      </c>
      <c r="G163" s="24">
        <v>0</v>
      </c>
    </row>
    <row r="164" spans="1:7" s="45" customFormat="1" ht="60.75" customHeight="1">
      <c r="A164" s="29" t="s">
        <v>71</v>
      </c>
      <c r="B164" s="30" t="s">
        <v>12</v>
      </c>
      <c r="C164" s="31" t="s">
        <v>72</v>
      </c>
      <c r="D164" s="31" t="s">
        <v>207</v>
      </c>
      <c r="E164" s="31" t="s">
        <v>208</v>
      </c>
      <c r="F164" s="24">
        <f>F165+F167</f>
        <v>36287</v>
      </c>
      <c r="G164" s="34">
        <v>0</v>
      </c>
    </row>
    <row r="165" spans="1:7" s="45" customFormat="1" ht="56.25">
      <c r="A165" s="29" t="s">
        <v>76</v>
      </c>
      <c r="B165" s="30" t="s">
        <v>12</v>
      </c>
      <c r="C165" s="31" t="s">
        <v>72</v>
      </c>
      <c r="D165" s="31" t="s">
        <v>73</v>
      </c>
      <c r="E165" s="31" t="s">
        <v>208</v>
      </c>
      <c r="F165" s="24">
        <f>F166</f>
        <v>31447</v>
      </c>
      <c r="G165" s="34">
        <v>0</v>
      </c>
    </row>
    <row r="166" spans="1:7" s="45" customFormat="1" ht="75">
      <c r="A166" s="29" t="s">
        <v>78</v>
      </c>
      <c r="B166" s="30" t="s">
        <v>12</v>
      </c>
      <c r="C166" s="31" t="s">
        <v>72</v>
      </c>
      <c r="D166" s="31" t="s">
        <v>73</v>
      </c>
      <c r="E166" s="31" t="s">
        <v>74</v>
      </c>
      <c r="F166" s="24">
        <v>31447</v>
      </c>
      <c r="G166" s="24">
        <v>0</v>
      </c>
    </row>
    <row r="167" spans="1:7" s="45" customFormat="1" ht="37.5">
      <c r="A167" s="29" t="s">
        <v>77</v>
      </c>
      <c r="B167" s="30" t="s">
        <v>12</v>
      </c>
      <c r="C167" s="31" t="s">
        <v>72</v>
      </c>
      <c r="D167" s="31" t="s">
        <v>75</v>
      </c>
      <c r="E167" s="31" t="s">
        <v>208</v>
      </c>
      <c r="F167" s="24">
        <f>F168</f>
        <v>4840</v>
      </c>
      <c r="G167" s="34">
        <v>0</v>
      </c>
    </row>
    <row r="168" spans="1:7" s="45" customFormat="1" ht="37.5">
      <c r="A168" s="29" t="s">
        <v>54</v>
      </c>
      <c r="B168" s="30" t="s">
        <v>12</v>
      </c>
      <c r="C168" s="31" t="s">
        <v>72</v>
      </c>
      <c r="D168" s="31" t="s">
        <v>75</v>
      </c>
      <c r="E168" s="31" t="s">
        <v>46</v>
      </c>
      <c r="F168" s="24">
        <v>4840</v>
      </c>
      <c r="G168" s="24">
        <v>0</v>
      </c>
    </row>
    <row r="169" spans="1:7" s="44" customFormat="1" ht="20.25">
      <c r="A169" s="26" t="s">
        <v>79</v>
      </c>
      <c r="B169" s="27" t="s">
        <v>18</v>
      </c>
      <c r="C169" s="28" t="s">
        <v>206</v>
      </c>
      <c r="D169" s="28" t="s">
        <v>207</v>
      </c>
      <c r="E169" s="28" t="s">
        <v>208</v>
      </c>
      <c r="F169" s="25">
        <f>F170+F178</f>
        <v>2156157.7</v>
      </c>
      <c r="G169" s="25">
        <f>G170+G178</f>
        <v>620035.5</v>
      </c>
    </row>
    <row r="170" spans="1:7" s="45" customFormat="1" ht="18.75">
      <c r="A170" s="29" t="s">
        <v>80</v>
      </c>
      <c r="B170" s="30" t="s">
        <v>18</v>
      </c>
      <c r="C170" s="31" t="s">
        <v>81</v>
      </c>
      <c r="D170" s="31" t="s">
        <v>207</v>
      </c>
      <c r="E170" s="31" t="s">
        <v>208</v>
      </c>
      <c r="F170" s="24">
        <f>F171+F173+F176</f>
        <v>2123657.7</v>
      </c>
      <c r="G170" s="24">
        <f>G171+G173+G176</f>
        <v>620035.5</v>
      </c>
    </row>
    <row r="171" spans="1:7" s="44" customFormat="1" ht="37.5">
      <c r="A171" s="32" t="s">
        <v>355</v>
      </c>
      <c r="B171" s="30" t="s">
        <v>18</v>
      </c>
      <c r="C171" s="31" t="s">
        <v>81</v>
      </c>
      <c r="D171" s="31" t="s">
        <v>356</v>
      </c>
      <c r="E171" s="31" t="s">
        <v>208</v>
      </c>
      <c r="F171" s="24">
        <f>F172</f>
        <v>668707.8</v>
      </c>
      <c r="G171" s="24">
        <f>G172</f>
        <v>517200</v>
      </c>
    </row>
    <row r="172" spans="1:7" s="44" customFormat="1" ht="37.5">
      <c r="A172" s="32" t="s">
        <v>357</v>
      </c>
      <c r="B172" s="30" t="s">
        <v>18</v>
      </c>
      <c r="C172" s="31" t="s">
        <v>81</v>
      </c>
      <c r="D172" s="31" t="s">
        <v>356</v>
      </c>
      <c r="E172" s="31" t="s">
        <v>358</v>
      </c>
      <c r="F172" s="24">
        <v>668707.8</v>
      </c>
      <c r="G172" s="24">
        <v>517200</v>
      </c>
    </row>
    <row r="173" spans="1:7" s="45" customFormat="1" ht="18.75">
      <c r="A173" s="29" t="s">
        <v>86</v>
      </c>
      <c r="B173" s="30" t="s">
        <v>18</v>
      </c>
      <c r="C173" s="31" t="s">
        <v>81</v>
      </c>
      <c r="D173" s="31" t="s">
        <v>82</v>
      </c>
      <c r="E173" s="31" t="s">
        <v>208</v>
      </c>
      <c r="F173" s="24">
        <f>F174+F175</f>
        <v>1029383.8999999999</v>
      </c>
      <c r="G173" s="24">
        <f>G174+G175</f>
        <v>102835.5</v>
      </c>
    </row>
    <row r="174" spans="1:7" s="45" customFormat="1" ht="37.5">
      <c r="A174" s="29" t="s">
        <v>88</v>
      </c>
      <c r="B174" s="30" t="s">
        <v>18</v>
      </c>
      <c r="C174" s="31" t="s">
        <v>81</v>
      </c>
      <c r="D174" s="31" t="s">
        <v>82</v>
      </c>
      <c r="E174" s="31" t="s">
        <v>83</v>
      </c>
      <c r="F174" s="24">
        <v>767756.6</v>
      </c>
      <c r="G174" s="24">
        <v>2835.5</v>
      </c>
    </row>
    <row r="175" spans="1:7" s="45" customFormat="1" ht="112.5">
      <c r="A175" s="29" t="s">
        <v>433</v>
      </c>
      <c r="B175" s="30" t="s">
        <v>18</v>
      </c>
      <c r="C175" s="31" t="s">
        <v>81</v>
      </c>
      <c r="D175" s="31" t="s">
        <v>82</v>
      </c>
      <c r="E175" s="31" t="s">
        <v>434</v>
      </c>
      <c r="F175" s="24">
        <v>261627.3</v>
      </c>
      <c r="G175" s="24">
        <v>100000</v>
      </c>
    </row>
    <row r="176" spans="1:7" s="45" customFormat="1" ht="18.75">
      <c r="A176" s="29" t="s">
        <v>87</v>
      </c>
      <c r="B176" s="30" t="s">
        <v>18</v>
      </c>
      <c r="C176" s="31" t="s">
        <v>81</v>
      </c>
      <c r="D176" s="31" t="s">
        <v>84</v>
      </c>
      <c r="E176" s="31" t="s">
        <v>208</v>
      </c>
      <c r="F176" s="24">
        <f>F177</f>
        <v>425566</v>
      </c>
      <c r="G176" s="24">
        <v>0</v>
      </c>
    </row>
    <row r="177" spans="1:7" s="45" customFormat="1" ht="37.5">
      <c r="A177" s="29" t="s">
        <v>89</v>
      </c>
      <c r="B177" s="30" t="s">
        <v>18</v>
      </c>
      <c r="C177" s="31" t="s">
        <v>81</v>
      </c>
      <c r="D177" s="31" t="s">
        <v>84</v>
      </c>
      <c r="E177" s="31" t="s">
        <v>85</v>
      </c>
      <c r="F177" s="24">
        <v>425566</v>
      </c>
      <c r="G177" s="24">
        <v>0</v>
      </c>
    </row>
    <row r="178" spans="1:7" s="45" customFormat="1" ht="37.5">
      <c r="A178" s="29" t="s">
        <v>90</v>
      </c>
      <c r="B178" s="30" t="s">
        <v>18</v>
      </c>
      <c r="C178" s="31" t="s">
        <v>91</v>
      </c>
      <c r="D178" s="31" t="s">
        <v>207</v>
      </c>
      <c r="E178" s="31" t="s">
        <v>208</v>
      </c>
      <c r="F178" s="24">
        <f>F179+F181+F184</f>
        <v>32500</v>
      </c>
      <c r="G178" s="24">
        <f>G179+G181+G184</f>
        <v>0</v>
      </c>
    </row>
    <row r="179" spans="1:7" s="45" customFormat="1" ht="37.5">
      <c r="A179" s="29" t="s">
        <v>453</v>
      </c>
      <c r="B179" s="30" t="s">
        <v>18</v>
      </c>
      <c r="C179" s="31" t="s">
        <v>91</v>
      </c>
      <c r="D179" s="31" t="s">
        <v>455</v>
      </c>
      <c r="E179" s="31" t="s">
        <v>208</v>
      </c>
      <c r="F179" s="24">
        <f>F180</f>
        <v>30000</v>
      </c>
      <c r="G179" s="24">
        <f>G180</f>
        <v>0</v>
      </c>
    </row>
    <row r="180" spans="1:7" s="45" customFormat="1" ht="37.5">
      <c r="A180" s="29" t="s">
        <v>454</v>
      </c>
      <c r="B180" s="30" t="s">
        <v>18</v>
      </c>
      <c r="C180" s="31" t="s">
        <v>91</v>
      </c>
      <c r="D180" s="31" t="s">
        <v>455</v>
      </c>
      <c r="E180" s="31" t="s">
        <v>456</v>
      </c>
      <c r="F180" s="24">
        <v>30000</v>
      </c>
      <c r="G180" s="24">
        <v>0</v>
      </c>
    </row>
    <row r="181" spans="1:7" s="45" customFormat="1" ht="18.75" hidden="1">
      <c r="A181" s="29" t="s">
        <v>51</v>
      </c>
      <c r="B181" s="30" t="s">
        <v>18</v>
      </c>
      <c r="C181" s="31" t="s">
        <v>91</v>
      </c>
      <c r="D181" s="31" t="s">
        <v>47</v>
      </c>
      <c r="E181" s="31" t="s">
        <v>208</v>
      </c>
      <c r="F181" s="24">
        <f>F182+F183</f>
        <v>0</v>
      </c>
      <c r="G181" s="24">
        <f>G182+G183</f>
        <v>0</v>
      </c>
    </row>
    <row r="182" spans="1:7" s="45" customFormat="1" ht="21" customHeight="1" hidden="1">
      <c r="A182" s="29" t="s">
        <v>53</v>
      </c>
      <c r="B182" s="30" t="s">
        <v>18</v>
      </c>
      <c r="C182" s="31" t="s">
        <v>91</v>
      </c>
      <c r="D182" s="31" t="s">
        <v>47</v>
      </c>
      <c r="E182" s="31" t="s">
        <v>48</v>
      </c>
      <c r="F182" s="24">
        <v>0</v>
      </c>
      <c r="G182" s="24">
        <v>0</v>
      </c>
    </row>
    <row r="183" spans="1:7" s="45" customFormat="1" ht="37.5" hidden="1">
      <c r="A183" s="29" t="s">
        <v>93</v>
      </c>
      <c r="B183" s="30" t="s">
        <v>18</v>
      </c>
      <c r="C183" s="31" t="s">
        <v>91</v>
      </c>
      <c r="D183" s="31" t="s">
        <v>47</v>
      </c>
      <c r="E183" s="31" t="s">
        <v>92</v>
      </c>
      <c r="F183" s="24">
        <v>0</v>
      </c>
      <c r="G183" s="24">
        <v>0</v>
      </c>
    </row>
    <row r="184" spans="1:7" s="45" customFormat="1" ht="37.5">
      <c r="A184" s="29" t="s">
        <v>450</v>
      </c>
      <c r="B184" s="30" t="s">
        <v>18</v>
      </c>
      <c r="C184" s="31" t="s">
        <v>91</v>
      </c>
      <c r="D184" s="31" t="s">
        <v>451</v>
      </c>
      <c r="E184" s="31" t="s">
        <v>208</v>
      </c>
      <c r="F184" s="24">
        <f>F185</f>
        <v>2500</v>
      </c>
      <c r="G184" s="24">
        <f>G185</f>
        <v>0</v>
      </c>
    </row>
    <row r="185" spans="1:7" s="45" customFormat="1" ht="37.5">
      <c r="A185" s="29" t="s">
        <v>93</v>
      </c>
      <c r="B185" s="30" t="s">
        <v>18</v>
      </c>
      <c r="C185" s="31" t="s">
        <v>91</v>
      </c>
      <c r="D185" s="31" t="s">
        <v>451</v>
      </c>
      <c r="E185" s="31" t="s">
        <v>92</v>
      </c>
      <c r="F185" s="24">
        <v>2500</v>
      </c>
      <c r="G185" s="24">
        <v>0</v>
      </c>
    </row>
    <row r="186" spans="1:7" s="44" customFormat="1" ht="20.25" customHeight="1">
      <c r="A186" s="26" t="s">
        <v>94</v>
      </c>
      <c r="B186" s="27" t="s">
        <v>20</v>
      </c>
      <c r="C186" s="28" t="s">
        <v>206</v>
      </c>
      <c r="D186" s="28" t="s">
        <v>207</v>
      </c>
      <c r="E186" s="28" t="s">
        <v>208</v>
      </c>
      <c r="F186" s="25">
        <f>F187+F198+F215</f>
        <v>4852691.8</v>
      </c>
      <c r="G186" s="25">
        <f>G187+G198+G215</f>
        <v>853354.7</v>
      </c>
    </row>
    <row r="187" spans="1:10" s="45" customFormat="1" ht="18.75">
      <c r="A187" s="29" t="s">
        <v>95</v>
      </c>
      <c r="B187" s="30" t="s">
        <v>20</v>
      </c>
      <c r="C187" s="31" t="s">
        <v>6</v>
      </c>
      <c r="D187" s="31" t="s">
        <v>207</v>
      </c>
      <c r="E187" s="31" t="s">
        <v>208</v>
      </c>
      <c r="F187" s="24">
        <f>F188+F190+F194+F196</f>
        <v>2253772.7</v>
      </c>
      <c r="G187" s="24">
        <f>G188+G190+G194+G196</f>
        <v>21646.7</v>
      </c>
      <c r="J187" s="49"/>
    </row>
    <row r="188" spans="1:10" s="45" customFormat="1" ht="37.5">
      <c r="A188" s="32" t="s">
        <v>355</v>
      </c>
      <c r="B188" s="30" t="s">
        <v>20</v>
      </c>
      <c r="C188" s="31" t="s">
        <v>6</v>
      </c>
      <c r="D188" s="31" t="s">
        <v>356</v>
      </c>
      <c r="E188" s="31" t="s">
        <v>208</v>
      </c>
      <c r="F188" s="24">
        <f>F189</f>
        <v>947660.3</v>
      </c>
      <c r="G188" s="24">
        <f>G189</f>
        <v>0</v>
      </c>
      <c r="J188" s="49"/>
    </row>
    <row r="189" spans="1:10" s="45" customFormat="1" ht="37.5">
      <c r="A189" s="32" t="s">
        <v>357</v>
      </c>
      <c r="B189" s="30" t="s">
        <v>20</v>
      </c>
      <c r="C189" s="31" t="s">
        <v>6</v>
      </c>
      <c r="D189" s="31" t="s">
        <v>356</v>
      </c>
      <c r="E189" s="31" t="s">
        <v>358</v>
      </c>
      <c r="F189" s="24">
        <v>947660.3</v>
      </c>
      <c r="G189" s="24">
        <v>0</v>
      </c>
      <c r="J189" s="49"/>
    </row>
    <row r="190" spans="1:7" s="45" customFormat="1" ht="18.75">
      <c r="A190" s="29" t="s">
        <v>99</v>
      </c>
      <c r="B190" s="30" t="s">
        <v>20</v>
      </c>
      <c r="C190" s="31" t="s">
        <v>6</v>
      </c>
      <c r="D190" s="31" t="s">
        <v>96</v>
      </c>
      <c r="E190" s="31" t="s">
        <v>208</v>
      </c>
      <c r="F190" s="24">
        <f>F191+F192+F193</f>
        <v>1284465.7</v>
      </c>
      <c r="G190" s="24">
        <f>G191+G192+G193</f>
        <v>0</v>
      </c>
    </row>
    <row r="191" spans="1:7" s="45" customFormat="1" ht="18.75" hidden="1">
      <c r="A191" s="29" t="s">
        <v>100</v>
      </c>
      <c r="B191" s="30" t="s">
        <v>20</v>
      </c>
      <c r="C191" s="31" t="s">
        <v>6</v>
      </c>
      <c r="D191" s="31" t="s">
        <v>96</v>
      </c>
      <c r="E191" s="31" t="s">
        <v>97</v>
      </c>
      <c r="F191" s="24">
        <v>0</v>
      </c>
      <c r="G191" s="24">
        <v>0</v>
      </c>
    </row>
    <row r="192" spans="1:7" s="45" customFormat="1" ht="37.5">
      <c r="A192" s="32" t="s">
        <v>323</v>
      </c>
      <c r="B192" s="30" t="s">
        <v>20</v>
      </c>
      <c r="C192" s="31" t="s">
        <v>6</v>
      </c>
      <c r="D192" s="31" t="s">
        <v>96</v>
      </c>
      <c r="E192" s="31" t="s">
        <v>98</v>
      </c>
      <c r="F192" s="24">
        <f>1126277.7-9+0.1</f>
        <v>1126268.8</v>
      </c>
      <c r="G192" s="24">
        <v>0</v>
      </c>
    </row>
    <row r="193" spans="1:7" s="45" customFormat="1" ht="93.75">
      <c r="A193" s="32" t="s">
        <v>435</v>
      </c>
      <c r="B193" s="30" t="s">
        <v>20</v>
      </c>
      <c r="C193" s="31" t="s">
        <v>6</v>
      </c>
      <c r="D193" s="31" t="s">
        <v>96</v>
      </c>
      <c r="E193" s="31" t="s">
        <v>436</v>
      </c>
      <c r="F193" s="24">
        <f>158187.9+9</f>
        <v>158196.9</v>
      </c>
      <c r="G193" s="24">
        <v>0</v>
      </c>
    </row>
    <row r="194" spans="1:7" s="45" customFormat="1" ht="18.75">
      <c r="A194" s="29" t="s">
        <v>344</v>
      </c>
      <c r="B194" s="30" t="s">
        <v>20</v>
      </c>
      <c r="C194" s="31" t="s">
        <v>6</v>
      </c>
      <c r="D194" s="31" t="s">
        <v>345</v>
      </c>
      <c r="E194" s="31" t="s">
        <v>208</v>
      </c>
      <c r="F194" s="24">
        <f>F195</f>
        <v>21646.7</v>
      </c>
      <c r="G194" s="24">
        <f>G195</f>
        <v>21646.7</v>
      </c>
    </row>
    <row r="195" spans="1:7" s="45" customFormat="1" ht="112.5">
      <c r="A195" s="32" t="s">
        <v>458</v>
      </c>
      <c r="B195" s="30" t="s">
        <v>20</v>
      </c>
      <c r="C195" s="31" t="s">
        <v>6</v>
      </c>
      <c r="D195" s="31" t="s">
        <v>345</v>
      </c>
      <c r="E195" s="31" t="s">
        <v>457</v>
      </c>
      <c r="F195" s="24">
        <v>21646.7</v>
      </c>
      <c r="G195" s="24">
        <v>21646.7</v>
      </c>
    </row>
    <row r="196" spans="1:7" s="45" customFormat="1" ht="18.75" hidden="1">
      <c r="A196" s="29" t="s">
        <v>51</v>
      </c>
      <c r="B196" s="30" t="s">
        <v>20</v>
      </c>
      <c r="C196" s="31" t="s">
        <v>6</v>
      </c>
      <c r="D196" s="31" t="s">
        <v>47</v>
      </c>
      <c r="E196" s="31" t="s">
        <v>208</v>
      </c>
      <c r="F196" s="24">
        <f>F197</f>
        <v>0</v>
      </c>
      <c r="G196" s="24">
        <f>G197</f>
        <v>0</v>
      </c>
    </row>
    <row r="197" spans="1:7" s="45" customFormat="1" ht="37.5" hidden="1">
      <c r="A197" s="32" t="s">
        <v>323</v>
      </c>
      <c r="B197" s="30" t="s">
        <v>20</v>
      </c>
      <c r="C197" s="31" t="s">
        <v>6</v>
      </c>
      <c r="D197" s="31" t="s">
        <v>47</v>
      </c>
      <c r="E197" s="31" t="s">
        <v>98</v>
      </c>
      <c r="F197" s="24">
        <v>0</v>
      </c>
      <c r="G197" s="24">
        <v>0</v>
      </c>
    </row>
    <row r="198" spans="1:7" s="45" customFormat="1" ht="18.75">
      <c r="A198" s="29" t="s">
        <v>101</v>
      </c>
      <c r="B198" s="30" t="s">
        <v>20</v>
      </c>
      <c r="C198" s="31" t="s">
        <v>7</v>
      </c>
      <c r="D198" s="31" t="s">
        <v>207</v>
      </c>
      <c r="E198" s="31" t="s">
        <v>208</v>
      </c>
      <c r="F198" s="24">
        <f>F199+F202+F207+F213</f>
        <v>1767211.0999999999</v>
      </c>
      <c r="G198" s="24">
        <f>G199+G202+G207+G213</f>
        <v>0</v>
      </c>
    </row>
    <row r="199" spans="1:7" s="45" customFormat="1" ht="37.5">
      <c r="A199" s="32" t="s">
        <v>355</v>
      </c>
      <c r="B199" s="30" t="s">
        <v>20</v>
      </c>
      <c r="C199" s="31" t="s">
        <v>7</v>
      </c>
      <c r="D199" s="31" t="s">
        <v>356</v>
      </c>
      <c r="E199" s="31" t="s">
        <v>208</v>
      </c>
      <c r="F199" s="24">
        <f>F200</f>
        <v>576408.8</v>
      </c>
      <c r="G199" s="24">
        <f>G200</f>
        <v>0</v>
      </c>
    </row>
    <row r="200" spans="1:7" s="45" customFormat="1" ht="37.5">
      <c r="A200" s="32" t="s">
        <v>357</v>
      </c>
      <c r="B200" s="30" t="s">
        <v>20</v>
      </c>
      <c r="C200" s="31" t="s">
        <v>7</v>
      </c>
      <c r="D200" s="31" t="s">
        <v>356</v>
      </c>
      <c r="E200" s="31" t="s">
        <v>358</v>
      </c>
      <c r="F200" s="24">
        <v>576408.8</v>
      </c>
      <c r="G200" s="24">
        <v>0</v>
      </c>
    </row>
    <row r="201" spans="1:7" s="45" customFormat="1" ht="187.5">
      <c r="A201" s="47" t="s">
        <v>394</v>
      </c>
      <c r="B201" s="46" t="s">
        <v>20</v>
      </c>
      <c r="C201" s="48" t="s">
        <v>7</v>
      </c>
      <c r="D201" s="48" t="s">
        <v>356</v>
      </c>
      <c r="E201" s="48" t="s">
        <v>358</v>
      </c>
      <c r="F201" s="24">
        <v>300000</v>
      </c>
      <c r="G201" s="24">
        <v>0</v>
      </c>
    </row>
    <row r="202" spans="1:7" s="45" customFormat="1" ht="18.75">
      <c r="A202" s="29" t="s">
        <v>105</v>
      </c>
      <c r="B202" s="30" t="s">
        <v>20</v>
      </c>
      <c r="C202" s="31" t="s">
        <v>7</v>
      </c>
      <c r="D202" s="31" t="s">
        <v>102</v>
      </c>
      <c r="E202" s="31" t="s">
        <v>208</v>
      </c>
      <c r="F202" s="24">
        <f>F203+F204+F205+F206</f>
        <v>131490.69999999998</v>
      </c>
      <c r="G202" s="24">
        <f>G203+G204+G205+G206</f>
        <v>0</v>
      </c>
    </row>
    <row r="203" spans="1:7" s="45" customFormat="1" ht="18.75">
      <c r="A203" s="29" t="s">
        <v>100</v>
      </c>
      <c r="B203" s="30" t="s">
        <v>20</v>
      </c>
      <c r="C203" s="31" t="s">
        <v>7</v>
      </c>
      <c r="D203" s="31" t="s">
        <v>102</v>
      </c>
      <c r="E203" s="31" t="s">
        <v>97</v>
      </c>
      <c r="F203" s="24">
        <f>102405.4-0.1</f>
        <v>102405.29999999999</v>
      </c>
      <c r="G203" s="24">
        <v>0</v>
      </c>
    </row>
    <row r="204" spans="1:7" s="45" customFormat="1" ht="37.5" hidden="1">
      <c r="A204" s="29" t="s">
        <v>324</v>
      </c>
      <c r="B204" s="30" t="s">
        <v>20</v>
      </c>
      <c r="C204" s="31" t="s">
        <v>7</v>
      </c>
      <c r="D204" s="31" t="s">
        <v>102</v>
      </c>
      <c r="E204" s="31" t="s">
        <v>103</v>
      </c>
      <c r="F204" s="24">
        <v>0</v>
      </c>
      <c r="G204" s="24">
        <v>0</v>
      </c>
    </row>
    <row r="205" spans="1:7" s="45" customFormat="1" ht="38.25" customHeight="1" hidden="1">
      <c r="A205" s="29" t="s">
        <v>441</v>
      </c>
      <c r="B205" s="30" t="s">
        <v>20</v>
      </c>
      <c r="C205" s="31" t="s">
        <v>7</v>
      </c>
      <c r="D205" s="31" t="s">
        <v>102</v>
      </c>
      <c r="E205" s="31" t="s">
        <v>104</v>
      </c>
      <c r="F205" s="24">
        <v>0</v>
      </c>
      <c r="G205" s="24">
        <v>0</v>
      </c>
    </row>
    <row r="206" spans="1:7" s="45" customFormat="1" ht="93.75">
      <c r="A206" s="29" t="s">
        <v>438</v>
      </c>
      <c r="B206" s="30" t="s">
        <v>20</v>
      </c>
      <c r="C206" s="31" t="s">
        <v>7</v>
      </c>
      <c r="D206" s="31" t="s">
        <v>102</v>
      </c>
      <c r="E206" s="31" t="s">
        <v>437</v>
      </c>
      <c r="F206" s="24">
        <v>29085.4</v>
      </c>
      <c r="G206" s="24">
        <v>0</v>
      </c>
    </row>
    <row r="207" spans="1:7" s="45" customFormat="1" ht="18.75">
      <c r="A207" s="29" t="s">
        <v>439</v>
      </c>
      <c r="B207" s="30" t="s">
        <v>20</v>
      </c>
      <c r="C207" s="31" t="s">
        <v>7</v>
      </c>
      <c r="D207" s="31" t="s">
        <v>440</v>
      </c>
      <c r="E207" s="31" t="s">
        <v>208</v>
      </c>
      <c r="F207" s="24">
        <f>F208+F209+F210+F211+F212</f>
        <v>1045871.5999999999</v>
      </c>
      <c r="G207" s="24">
        <f>G208+G209+G210+G211+G212</f>
        <v>0</v>
      </c>
    </row>
    <row r="208" spans="1:7" s="45" customFormat="1" ht="40.5" customHeight="1">
      <c r="A208" s="29" t="s">
        <v>441</v>
      </c>
      <c r="B208" s="30" t="s">
        <v>20</v>
      </c>
      <c r="C208" s="31" t="s">
        <v>7</v>
      </c>
      <c r="D208" s="31" t="s">
        <v>440</v>
      </c>
      <c r="E208" s="31" t="s">
        <v>104</v>
      </c>
      <c r="F208" s="24">
        <v>84567.2</v>
      </c>
      <c r="G208" s="24">
        <v>0</v>
      </c>
    </row>
    <row r="209" spans="1:7" s="45" customFormat="1" ht="18.75">
      <c r="A209" s="29" t="s">
        <v>446</v>
      </c>
      <c r="B209" s="30" t="s">
        <v>20</v>
      </c>
      <c r="C209" s="31" t="s">
        <v>7</v>
      </c>
      <c r="D209" s="31" t="s">
        <v>440</v>
      </c>
      <c r="E209" s="31" t="s">
        <v>442</v>
      </c>
      <c r="F209" s="24">
        <v>67515</v>
      </c>
      <c r="G209" s="24">
        <v>0</v>
      </c>
    </row>
    <row r="210" spans="1:7" s="45" customFormat="1" ht="93.75">
      <c r="A210" s="29" t="s">
        <v>447</v>
      </c>
      <c r="B210" s="30" t="s">
        <v>20</v>
      </c>
      <c r="C210" s="31" t="s">
        <v>7</v>
      </c>
      <c r="D210" s="31" t="s">
        <v>440</v>
      </c>
      <c r="E210" s="31" t="s">
        <v>443</v>
      </c>
      <c r="F210" s="24">
        <f>770883.6+0.1</f>
        <v>770883.7</v>
      </c>
      <c r="G210" s="24">
        <v>0</v>
      </c>
    </row>
    <row r="211" spans="1:7" s="45" customFormat="1" ht="18.75">
      <c r="A211" s="29" t="s">
        <v>448</v>
      </c>
      <c r="B211" s="30" t="s">
        <v>20</v>
      </c>
      <c r="C211" s="31" t="s">
        <v>7</v>
      </c>
      <c r="D211" s="31" t="s">
        <v>440</v>
      </c>
      <c r="E211" s="31" t="s">
        <v>444</v>
      </c>
      <c r="F211" s="24">
        <v>78285.7</v>
      </c>
      <c r="G211" s="24">
        <v>0</v>
      </c>
    </row>
    <row r="212" spans="1:7" s="45" customFormat="1" ht="37.5">
      <c r="A212" s="29" t="s">
        <v>449</v>
      </c>
      <c r="B212" s="30" t="s">
        <v>20</v>
      </c>
      <c r="C212" s="31" t="s">
        <v>7</v>
      </c>
      <c r="D212" s="31" t="s">
        <v>440</v>
      </c>
      <c r="E212" s="31" t="s">
        <v>445</v>
      </c>
      <c r="F212" s="24">
        <v>44620</v>
      </c>
      <c r="G212" s="24">
        <v>0</v>
      </c>
    </row>
    <row r="213" spans="1:7" s="45" customFormat="1" ht="37.5">
      <c r="A213" s="29" t="s">
        <v>450</v>
      </c>
      <c r="B213" s="30" t="s">
        <v>20</v>
      </c>
      <c r="C213" s="31" t="s">
        <v>7</v>
      </c>
      <c r="D213" s="31" t="s">
        <v>451</v>
      </c>
      <c r="E213" s="31" t="s">
        <v>208</v>
      </c>
      <c r="F213" s="24">
        <f>F214</f>
        <v>13440</v>
      </c>
      <c r="G213" s="24">
        <f>G214</f>
        <v>0</v>
      </c>
    </row>
    <row r="214" spans="1:7" s="45" customFormat="1" ht="37.5">
      <c r="A214" s="29" t="s">
        <v>452</v>
      </c>
      <c r="B214" s="30" t="s">
        <v>20</v>
      </c>
      <c r="C214" s="31" t="s">
        <v>7</v>
      </c>
      <c r="D214" s="31" t="s">
        <v>451</v>
      </c>
      <c r="E214" s="31" t="s">
        <v>103</v>
      </c>
      <c r="F214" s="24">
        <v>13440</v>
      </c>
      <c r="G214" s="24">
        <v>0</v>
      </c>
    </row>
    <row r="215" spans="1:7" s="45" customFormat="1" ht="37.5">
      <c r="A215" s="29" t="s">
        <v>106</v>
      </c>
      <c r="B215" s="30" t="s">
        <v>20</v>
      </c>
      <c r="C215" s="31" t="s">
        <v>18</v>
      </c>
      <c r="D215" s="31" t="s">
        <v>207</v>
      </c>
      <c r="E215" s="31" t="s">
        <v>208</v>
      </c>
      <c r="F215" s="24">
        <f>F216+F218+F220</f>
        <v>831708</v>
      </c>
      <c r="G215" s="24">
        <f>G216+G218+G220</f>
        <v>831708</v>
      </c>
    </row>
    <row r="216" spans="1:7" s="45" customFormat="1" ht="18.75">
      <c r="A216" s="29" t="s">
        <v>344</v>
      </c>
      <c r="B216" s="30" t="s">
        <v>20</v>
      </c>
      <c r="C216" s="31" t="s">
        <v>18</v>
      </c>
      <c r="D216" s="31" t="s">
        <v>345</v>
      </c>
      <c r="E216" s="31" t="s">
        <v>208</v>
      </c>
      <c r="F216" s="24">
        <f>F217</f>
        <v>781708</v>
      </c>
      <c r="G216" s="24">
        <f>G217</f>
        <v>781708</v>
      </c>
    </row>
    <row r="217" spans="1:7" s="45" customFormat="1" ht="56.25">
      <c r="A217" s="29" t="s">
        <v>340</v>
      </c>
      <c r="B217" s="30" t="s">
        <v>20</v>
      </c>
      <c r="C217" s="31" t="s">
        <v>18</v>
      </c>
      <c r="D217" s="31" t="s">
        <v>345</v>
      </c>
      <c r="E217" s="31" t="s">
        <v>341</v>
      </c>
      <c r="F217" s="24">
        <v>781708</v>
      </c>
      <c r="G217" s="24">
        <v>781708</v>
      </c>
    </row>
    <row r="218" spans="1:7" s="45" customFormat="1" ht="37.5" hidden="1">
      <c r="A218" s="29" t="s">
        <v>338</v>
      </c>
      <c r="B218" s="30" t="s">
        <v>20</v>
      </c>
      <c r="C218" s="31" t="s">
        <v>18</v>
      </c>
      <c r="D218" s="31" t="s">
        <v>339</v>
      </c>
      <c r="E218" s="31" t="s">
        <v>208</v>
      </c>
      <c r="F218" s="24">
        <f>F219</f>
        <v>0</v>
      </c>
      <c r="G218" s="24">
        <f>G219</f>
        <v>0</v>
      </c>
    </row>
    <row r="219" spans="1:7" s="45" customFormat="1" ht="56.25" hidden="1">
      <c r="A219" s="29" t="s">
        <v>340</v>
      </c>
      <c r="B219" s="30" t="s">
        <v>20</v>
      </c>
      <c r="C219" s="31" t="s">
        <v>18</v>
      </c>
      <c r="D219" s="31" t="s">
        <v>339</v>
      </c>
      <c r="E219" s="31" t="s">
        <v>341</v>
      </c>
      <c r="F219" s="24">
        <v>0</v>
      </c>
      <c r="G219" s="24">
        <v>0</v>
      </c>
    </row>
    <row r="220" spans="1:7" s="45" customFormat="1" ht="18.75">
      <c r="A220" s="29" t="s">
        <v>51</v>
      </c>
      <c r="B220" s="30" t="s">
        <v>20</v>
      </c>
      <c r="C220" s="31" t="s">
        <v>18</v>
      </c>
      <c r="D220" s="31" t="s">
        <v>47</v>
      </c>
      <c r="E220" s="31" t="s">
        <v>208</v>
      </c>
      <c r="F220" s="24">
        <f>F221</f>
        <v>50000</v>
      </c>
      <c r="G220" s="24">
        <f>G221</f>
        <v>50000</v>
      </c>
    </row>
    <row r="221" spans="1:7" s="45" customFormat="1" ht="93.75">
      <c r="A221" s="29" t="s">
        <v>459</v>
      </c>
      <c r="B221" s="30" t="s">
        <v>20</v>
      </c>
      <c r="C221" s="31" t="s">
        <v>18</v>
      </c>
      <c r="D221" s="31" t="s">
        <v>47</v>
      </c>
      <c r="E221" s="31" t="s">
        <v>460</v>
      </c>
      <c r="F221" s="24">
        <v>50000</v>
      </c>
      <c r="G221" s="24">
        <v>50000</v>
      </c>
    </row>
    <row r="222" spans="1:7" s="44" customFormat="1" ht="20.25">
      <c r="A222" s="26" t="s">
        <v>107</v>
      </c>
      <c r="B222" s="27" t="s">
        <v>22</v>
      </c>
      <c r="C222" s="28" t="s">
        <v>206</v>
      </c>
      <c r="D222" s="28" t="s">
        <v>207</v>
      </c>
      <c r="E222" s="28" t="s">
        <v>208</v>
      </c>
      <c r="F222" s="25">
        <f>F223</f>
        <v>4779</v>
      </c>
      <c r="G222" s="25">
        <v>0</v>
      </c>
    </row>
    <row r="223" spans="1:7" s="45" customFormat="1" ht="37.5">
      <c r="A223" s="29" t="s">
        <v>108</v>
      </c>
      <c r="B223" s="30" t="s">
        <v>22</v>
      </c>
      <c r="C223" s="31" t="s">
        <v>18</v>
      </c>
      <c r="D223" s="31" t="s">
        <v>207</v>
      </c>
      <c r="E223" s="31" t="s">
        <v>208</v>
      </c>
      <c r="F223" s="24">
        <f>F224+F226</f>
        <v>4779</v>
      </c>
      <c r="G223" s="24">
        <f>G224+G226</f>
        <v>0</v>
      </c>
    </row>
    <row r="224" spans="1:7" s="45" customFormat="1" ht="37.5" hidden="1">
      <c r="A224" s="29" t="s">
        <v>111</v>
      </c>
      <c r="B224" s="30" t="s">
        <v>22</v>
      </c>
      <c r="C224" s="31" t="s">
        <v>18</v>
      </c>
      <c r="D224" s="31" t="s">
        <v>109</v>
      </c>
      <c r="E224" s="31" t="s">
        <v>208</v>
      </c>
      <c r="F224" s="24">
        <f>F225</f>
        <v>0</v>
      </c>
      <c r="G224" s="24">
        <v>0</v>
      </c>
    </row>
    <row r="225" spans="1:7" s="45" customFormat="1" ht="18.75" hidden="1">
      <c r="A225" s="29" t="s">
        <v>112</v>
      </c>
      <c r="B225" s="30" t="s">
        <v>22</v>
      </c>
      <c r="C225" s="31" t="s">
        <v>18</v>
      </c>
      <c r="D225" s="31" t="s">
        <v>109</v>
      </c>
      <c r="E225" s="31" t="s">
        <v>110</v>
      </c>
      <c r="F225" s="24">
        <v>0</v>
      </c>
      <c r="G225" s="24">
        <v>0</v>
      </c>
    </row>
    <row r="226" spans="1:7" s="45" customFormat="1" ht="37.5">
      <c r="A226" s="29" t="s">
        <v>450</v>
      </c>
      <c r="B226" s="30" t="s">
        <v>22</v>
      </c>
      <c r="C226" s="31" t="s">
        <v>18</v>
      </c>
      <c r="D226" s="31" t="s">
        <v>451</v>
      </c>
      <c r="E226" s="31" t="s">
        <v>208</v>
      </c>
      <c r="F226" s="24">
        <f>F227</f>
        <v>4779</v>
      </c>
      <c r="G226" s="24">
        <f>G227</f>
        <v>0</v>
      </c>
    </row>
    <row r="227" spans="1:7" s="45" customFormat="1" ht="18.75">
      <c r="A227" s="29" t="s">
        <v>112</v>
      </c>
      <c r="B227" s="30" t="s">
        <v>22</v>
      </c>
      <c r="C227" s="31" t="s">
        <v>18</v>
      </c>
      <c r="D227" s="31" t="s">
        <v>451</v>
      </c>
      <c r="E227" s="31" t="s">
        <v>110</v>
      </c>
      <c r="F227" s="24">
        <v>4779</v>
      </c>
      <c r="G227" s="24">
        <v>0</v>
      </c>
    </row>
    <row r="228" spans="1:7" s="44" customFormat="1" ht="20.25">
      <c r="A228" s="26" t="s">
        <v>113</v>
      </c>
      <c r="B228" s="27" t="s">
        <v>25</v>
      </c>
      <c r="C228" s="28" t="s">
        <v>206</v>
      </c>
      <c r="D228" s="28" t="s">
        <v>207</v>
      </c>
      <c r="E228" s="28" t="s">
        <v>208</v>
      </c>
      <c r="F228" s="25">
        <f>F229+F236+F253+F266</f>
        <v>7533767.300000001</v>
      </c>
      <c r="G228" s="25">
        <f>G229+G236+G253+G266</f>
        <v>3313231.9000000004</v>
      </c>
    </row>
    <row r="229" spans="1:7" s="45" customFormat="1" ht="18.75">
      <c r="A229" s="29" t="s">
        <v>114</v>
      </c>
      <c r="B229" s="30" t="s">
        <v>25</v>
      </c>
      <c r="C229" s="31" t="s">
        <v>6</v>
      </c>
      <c r="D229" s="31" t="s">
        <v>207</v>
      </c>
      <c r="E229" s="31" t="s">
        <v>208</v>
      </c>
      <c r="F229" s="24">
        <f>F230+F232+F234</f>
        <v>2005436.7999999998</v>
      </c>
      <c r="G229" s="24">
        <f>G230+G232+G234</f>
        <v>961775.7</v>
      </c>
    </row>
    <row r="230" spans="1:7" s="45" customFormat="1" ht="37.5">
      <c r="A230" s="32" t="s">
        <v>355</v>
      </c>
      <c r="B230" s="30" t="s">
        <v>25</v>
      </c>
      <c r="C230" s="31" t="s">
        <v>6</v>
      </c>
      <c r="D230" s="31" t="s">
        <v>356</v>
      </c>
      <c r="E230" s="31" t="s">
        <v>208</v>
      </c>
      <c r="F230" s="24">
        <f>F231</f>
        <v>167720</v>
      </c>
      <c r="G230" s="24">
        <f>G231</f>
        <v>0</v>
      </c>
    </row>
    <row r="231" spans="1:7" s="45" customFormat="1" ht="37.5">
      <c r="A231" s="32" t="s">
        <v>357</v>
      </c>
      <c r="B231" s="30" t="s">
        <v>25</v>
      </c>
      <c r="C231" s="31" t="s">
        <v>6</v>
      </c>
      <c r="D231" s="31" t="s">
        <v>356</v>
      </c>
      <c r="E231" s="31" t="s">
        <v>358</v>
      </c>
      <c r="F231" s="24">
        <v>167720</v>
      </c>
      <c r="G231" s="24">
        <v>0</v>
      </c>
    </row>
    <row r="232" spans="1:7" s="45" customFormat="1" ht="18.75">
      <c r="A232" s="29" t="s">
        <v>116</v>
      </c>
      <c r="B232" s="30" t="s">
        <v>25</v>
      </c>
      <c r="C232" s="31" t="s">
        <v>6</v>
      </c>
      <c r="D232" s="31" t="s">
        <v>115</v>
      </c>
      <c r="E232" s="31" t="s">
        <v>208</v>
      </c>
      <c r="F232" s="24">
        <f>F233</f>
        <v>875941.1</v>
      </c>
      <c r="G232" s="24">
        <f>G233</f>
        <v>0</v>
      </c>
    </row>
    <row r="233" spans="1:7" s="45" customFormat="1" ht="37.5">
      <c r="A233" s="29" t="s">
        <v>54</v>
      </c>
      <c r="B233" s="30" t="s">
        <v>25</v>
      </c>
      <c r="C233" s="31" t="s">
        <v>6</v>
      </c>
      <c r="D233" s="31" t="s">
        <v>115</v>
      </c>
      <c r="E233" s="31" t="s">
        <v>46</v>
      </c>
      <c r="F233" s="24">
        <v>875941.1</v>
      </c>
      <c r="G233" s="24">
        <v>0</v>
      </c>
    </row>
    <row r="234" spans="1:7" s="45" customFormat="1" ht="18.75">
      <c r="A234" s="29" t="s">
        <v>344</v>
      </c>
      <c r="B234" s="30" t="s">
        <v>25</v>
      </c>
      <c r="C234" s="31" t="s">
        <v>6</v>
      </c>
      <c r="D234" s="31" t="s">
        <v>345</v>
      </c>
      <c r="E234" s="31" t="s">
        <v>208</v>
      </c>
      <c r="F234" s="24">
        <f>F235</f>
        <v>961775.7</v>
      </c>
      <c r="G234" s="24">
        <f>G235</f>
        <v>961775.7</v>
      </c>
    </row>
    <row r="235" spans="1:7" s="45" customFormat="1" ht="37.5">
      <c r="A235" s="29" t="s">
        <v>54</v>
      </c>
      <c r="B235" s="30" t="s">
        <v>25</v>
      </c>
      <c r="C235" s="31" t="s">
        <v>6</v>
      </c>
      <c r="D235" s="31" t="s">
        <v>345</v>
      </c>
      <c r="E235" s="31" t="s">
        <v>46</v>
      </c>
      <c r="F235" s="24">
        <v>961775.7</v>
      </c>
      <c r="G235" s="24">
        <v>961775.7</v>
      </c>
    </row>
    <row r="236" spans="1:7" s="45" customFormat="1" ht="18.75">
      <c r="A236" s="29" t="s">
        <v>117</v>
      </c>
      <c r="B236" s="30" t="s">
        <v>25</v>
      </c>
      <c r="C236" s="31" t="s">
        <v>7</v>
      </c>
      <c r="D236" s="31" t="s">
        <v>207</v>
      </c>
      <c r="E236" s="31" t="s">
        <v>208</v>
      </c>
      <c r="F236" s="24">
        <f>F237+F239+F241+F243+F245+F247+F249</f>
        <v>4978873.4</v>
      </c>
      <c r="G236" s="24">
        <f>G237+G239+G241+G243+G245+G247+G249</f>
        <v>2314288.2</v>
      </c>
    </row>
    <row r="237" spans="1:7" s="45" customFormat="1" ht="37.5">
      <c r="A237" s="32" t="s">
        <v>355</v>
      </c>
      <c r="B237" s="30" t="s">
        <v>25</v>
      </c>
      <c r="C237" s="31" t="s">
        <v>7</v>
      </c>
      <c r="D237" s="31" t="s">
        <v>356</v>
      </c>
      <c r="E237" s="31" t="s">
        <v>208</v>
      </c>
      <c r="F237" s="24">
        <f>F238</f>
        <v>277155</v>
      </c>
      <c r="G237" s="24">
        <f>G238</f>
        <v>0</v>
      </c>
    </row>
    <row r="238" spans="1:7" s="45" customFormat="1" ht="37.5">
      <c r="A238" s="32" t="s">
        <v>357</v>
      </c>
      <c r="B238" s="30" t="s">
        <v>25</v>
      </c>
      <c r="C238" s="31" t="s">
        <v>7</v>
      </c>
      <c r="D238" s="31" t="s">
        <v>356</v>
      </c>
      <c r="E238" s="31" t="s">
        <v>358</v>
      </c>
      <c r="F238" s="24">
        <v>277155</v>
      </c>
      <c r="G238" s="24">
        <v>0</v>
      </c>
    </row>
    <row r="239" spans="1:7" s="45" customFormat="1" ht="37.5">
      <c r="A239" s="29" t="s">
        <v>123</v>
      </c>
      <c r="B239" s="30" t="s">
        <v>25</v>
      </c>
      <c r="C239" s="31" t="s">
        <v>7</v>
      </c>
      <c r="D239" s="31" t="s">
        <v>118</v>
      </c>
      <c r="E239" s="31" t="s">
        <v>208</v>
      </c>
      <c r="F239" s="24">
        <f>F240</f>
        <v>1081107</v>
      </c>
      <c r="G239" s="24">
        <f>G240</f>
        <v>0</v>
      </c>
    </row>
    <row r="240" spans="1:7" s="45" customFormat="1" ht="37.5">
      <c r="A240" s="29" t="s">
        <v>54</v>
      </c>
      <c r="B240" s="30" t="s">
        <v>25</v>
      </c>
      <c r="C240" s="31" t="s">
        <v>7</v>
      </c>
      <c r="D240" s="31" t="s">
        <v>118</v>
      </c>
      <c r="E240" s="31" t="s">
        <v>46</v>
      </c>
      <c r="F240" s="24">
        <v>1081107</v>
      </c>
      <c r="G240" s="24">
        <v>0</v>
      </c>
    </row>
    <row r="241" spans="1:7" s="45" customFormat="1" ht="18.75">
      <c r="A241" s="29" t="s">
        <v>124</v>
      </c>
      <c r="B241" s="30" t="s">
        <v>25</v>
      </c>
      <c r="C241" s="31" t="s">
        <v>7</v>
      </c>
      <c r="D241" s="31" t="s">
        <v>119</v>
      </c>
      <c r="E241" s="31" t="s">
        <v>208</v>
      </c>
      <c r="F241" s="24">
        <f>F242</f>
        <v>52785.5</v>
      </c>
      <c r="G241" s="24">
        <f>G242</f>
        <v>0</v>
      </c>
    </row>
    <row r="242" spans="1:7" s="45" customFormat="1" ht="37.5">
      <c r="A242" s="29" t="s">
        <v>54</v>
      </c>
      <c r="B242" s="30" t="s">
        <v>25</v>
      </c>
      <c r="C242" s="31" t="s">
        <v>7</v>
      </c>
      <c r="D242" s="31" t="s">
        <v>119</v>
      </c>
      <c r="E242" s="31" t="s">
        <v>46</v>
      </c>
      <c r="F242" s="24">
        <f>52785.4+0.1</f>
        <v>52785.5</v>
      </c>
      <c r="G242" s="24">
        <v>0</v>
      </c>
    </row>
    <row r="243" spans="1:7" s="45" customFormat="1" ht="37.5">
      <c r="A243" s="29" t="s">
        <v>125</v>
      </c>
      <c r="B243" s="30" t="s">
        <v>25</v>
      </c>
      <c r="C243" s="31" t="s">
        <v>7</v>
      </c>
      <c r="D243" s="31" t="s">
        <v>120</v>
      </c>
      <c r="E243" s="31" t="s">
        <v>208</v>
      </c>
      <c r="F243" s="24">
        <f>F244</f>
        <v>1153327.9</v>
      </c>
      <c r="G243" s="24">
        <f>G244</f>
        <v>0</v>
      </c>
    </row>
    <row r="244" spans="1:7" s="45" customFormat="1" ht="37.5">
      <c r="A244" s="29" t="s">
        <v>54</v>
      </c>
      <c r="B244" s="30" t="s">
        <v>25</v>
      </c>
      <c r="C244" s="31" t="s">
        <v>7</v>
      </c>
      <c r="D244" s="31" t="s">
        <v>120</v>
      </c>
      <c r="E244" s="31" t="s">
        <v>46</v>
      </c>
      <c r="F244" s="24">
        <v>1153327.9</v>
      </c>
      <c r="G244" s="24">
        <v>0</v>
      </c>
    </row>
    <row r="245" spans="1:7" s="45" customFormat="1" ht="18.75">
      <c r="A245" s="29" t="s">
        <v>126</v>
      </c>
      <c r="B245" s="30" t="s">
        <v>25</v>
      </c>
      <c r="C245" s="31" t="s">
        <v>7</v>
      </c>
      <c r="D245" s="31" t="s">
        <v>121</v>
      </c>
      <c r="E245" s="31" t="s">
        <v>208</v>
      </c>
      <c r="F245" s="24">
        <f>F246</f>
        <v>32794.5</v>
      </c>
      <c r="G245" s="24">
        <f>G246</f>
        <v>0</v>
      </c>
    </row>
    <row r="246" spans="1:7" s="45" customFormat="1" ht="37.5">
      <c r="A246" s="29" t="s">
        <v>54</v>
      </c>
      <c r="B246" s="30" t="s">
        <v>25</v>
      </c>
      <c r="C246" s="31" t="s">
        <v>7</v>
      </c>
      <c r="D246" s="31" t="s">
        <v>121</v>
      </c>
      <c r="E246" s="31" t="s">
        <v>46</v>
      </c>
      <c r="F246" s="24">
        <v>32794.5</v>
      </c>
      <c r="G246" s="24">
        <v>0</v>
      </c>
    </row>
    <row r="247" spans="1:7" s="45" customFormat="1" ht="22.5" customHeight="1">
      <c r="A247" s="29" t="s">
        <v>127</v>
      </c>
      <c r="B247" s="30" t="s">
        <v>25</v>
      </c>
      <c r="C247" s="31" t="s">
        <v>7</v>
      </c>
      <c r="D247" s="31" t="s">
        <v>122</v>
      </c>
      <c r="E247" s="31" t="s">
        <v>208</v>
      </c>
      <c r="F247" s="24">
        <f>F248</f>
        <v>67415.29999999999</v>
      </c>
      <c r="G247" s="24">
        <f>G248</f>
        <v>0</v>
      </c>
    </row>
    <row r="248" spans="1:7" s="45" customFormat="1" ht="37.5">
      <c r="A248" s="29" t="s">
        <v>54</v>
      </c>
      <c r="B248" s="30" t="s">
        <v>25</v>
      </c>
      <c r="C248" s="31" t="s">
        <v>7</v>
      </c>
      <c r="D248" s="31" t="s">
        <v>122</v>
      </c>
      <c r="E248" s="31" t="s">
        <v>46</v>
      </c>
      <c r="F248" s="24">
        <f>67415.4-0.1</f>
        <v>67415.29999999999</v>
      </c>
      <c r="G248" s="24">
        <v>0</v>
      </c>
    </row>
    <row r="249" spans="1:7" s="45" customFormat="1" ht="18.75">
      <c r="A249" s="29" t="s">
        <v>344</v>
      </c>
      <c r="B249" s="30" t="s">
        <v>25</v>
      </c>
      <c r="C249" s="31" t="s">
        <v>7</v>
      </c>
      <c r="D249" s="31" t="s">
        <v>345</v>
      </c>
      <c r="E249" s="31" t="s">
        <v>208</v>
      </c>
      <c r="F249" s="24">
        <f>F250+F251+F252</f>
        <v>2314288.2</v>
      </c>
      <c r="G249" s="24">
        <f>G250+G251+G252</f>
        <v>2314288.2</v>
      </c>
    </row>
    <row r="250" spans="1:7" s="45" customFormat="1" ht="37.5">
      <c r="A250" s="29" t="s">
        <v>54</v>
      </c>
      <c r="B250" s="30" t="s">
        <v>25</v>
      </c>
      <c r="C250" s="31" t="s">
        <v>7</v>
      </c>
      <c r="D250" s="31" t="s">
        <v>345</v>
      </c>
      <c r="E250" s="31" t="s">
        <v>46</v>
      </c>
      <c r="F250" s="24">
        <v>2200078.2</v>
      </c>
      <c r="G250" s="24">
        <v>2200078.2</v>
      </c>
    </row>
    <row r="251" spans="1:7" s="45" customFormat="1" ht="37.5">
      <c r="A251" s="29" t="s">
        <v>461</v>
      </c>
      <c r="B251" s="30" t="s">
        <v>25</v>
      </c>
      <c r="C251" s="31" t="s">
        <v>7</v>
      </c>
      <c r="D251" s="31" t="s">
        <v>345</v>
      </c>
      <c r="E251" s="31" t="s">
        <v>462</v>
      </c>
      <c r="F251" s="24">
        <v>18441.8</v>
      </c>
      <c r="G251" s="24">
        <v>18441.8</v>
      </c>
    </row>
    <row r="252" spans="1:7" s="45" customFormat="1" ht="37.5">
      <c r="A252" s="29" t="s">
        <v>385</v>
      </c>
      <c r="B252" s="30" t="s">
        <v>25</v>
      </c>
      <c r="C252" s="31" t="s">
        <v>7</v>
      </c>
      <c r="D252" s="31" t="s">
        <v>345</v>
      </c>
      <c r="E252" s="31" t="s">
        <v>346</v>
      </c>
      <c r="F252" s="24">
        <v>95768.2</v>
      </c>
      <c r="G252" s="24">
        <v>95768.2</v>
      </c>
    </row>
    <row r="253" spans="1:7" s="45" customFormat="1" ht="37.5">
      <c r="A253" s="29" t="s">
        <v>128</v>
      </c>
      <c r="B253" s="30" t="s">
        <v>25</v>
      </c>
      <c r="C253" s="31" t="s">
        <v>25</v>
      </c>
      <c r="D253" s="31" t="s">
        <v>207</v>
      </c>
      <c r="E253" s="31" t="s">
        <v>208</v>
      </c>
      <c r="F253" s="24">
        <f>F254+F256+F259+F261+F263</f>
        <v>289588.69999999995</v>
      </c>
      <c r="G253" s="24">
        <f>G254+G256+G259+G261+G263</f>
        <v>4645</v>
      </c>
    </row>
    <row r="254" spans="1:7" s="45" customFormat="1" ht="37.5">
      <c r="A254" s="32" t="s">
        <v>355</v>
      </c>
      <c r="B254" s="30" t="s">
        <v>25</v>
      </c>
      <c r="C254" s="31" t="s">
        <v>25</v>
      </c>
      <c r="D254" s="31" t="s">
        <v>356</v>
      </c>
      <c r="E254" s="31" t="s">
        <v>208</v>
      </c>
      <c r="F254" s="24">
        <f>F255</f>
        <v>1500</v>
      </c>
      <c r="G254" s="24">
        <f>G255</f>
        <v>0</v>
      </c>
    </row>
    <row r="255" spans="1:7" s="45" customFormat="1" ht="37.5">
      <c r="A255" s="32" t="s">
        <v>357</v>
      </c>
      <c r="B255" s="30" t="s">
        <v>25</v>
      </c>
      <c r="C255" s="31" t="s">
        <v>25</v>
      </c>
      <c r="D255" s="31" t="s">
        <v>356</v>
      </c>
      <c r="E255" s="31" t="s">
        <v>358</v>
      </c>
      <c r="F255" s="24">
        <v>1500</v>
      </c>
      <c r="G255" s="24">
        <v>0</v>
      </c>
    </row>
    <row r="256" spans="1:7" s="45" customFormat="1" ht="37.5">
      <c r="A256" s="29" t="s">
        <v>133</v>
      </c>
      <c r="B256" s="30" t="s">
        <v>25</v>
      </c>
      <c r="C256" s="31" t="s">
        <v>25</v>
      </c>
      <c r="D256" s="31" t="s">
        <v>129</v>
      </c>
      <c r="E256" s="31" t="s">
        <v>208</v>
      </c>
      <c r="F256" s="24">
        <f>F257+F258</f>
        <v>247416.69999999998</v>
      </c>
      <c r="G256" s="24">
        <v>0</v>
      </c>
    </row>
    <row r="257" spans="1:7" s="45" customFormat="1" ht="37.5">
      <c r="A257" s="29" t="s">
        <v>54</v>
      </c>
      <c r="B257" s="30" t="s">
        <v>25</v>
      </c>
      <c r="C257" s="31" t="s">
        <v>25</v>
      </c>
      <c r="D257" s="31" t="s">
        <v>129</v>
      </c>
      <c r="E257" s="31" t="s">
        <v>46</v>
      </c>
      <c r="F257" s="24">
        <v>236287.8</v>
      </c>
      <c r="G257" s="24">
        <v>0</v>
      </c>
    </row>
    <row r="258" spans="1:7" s="45" customFormat="1" ht="37.5">
      <c r="A258" s="29" t="s">
        <v>134</v>
      </c>
      <c r="B258" s="30" t="s">
        <v>25</v>
      </c>
      <c r="C258" s="31" t="s">
        <v>25</v>
      </c>
      <c r="D258" s="31" t="s">
        <v>129</v>
      </c>
      <c r="E258" s="31" t="s">
        <v>130</v>
      </c>
      <c r="F258" s="24">
        <v>11128.9</v>
      </c>
      <c r="G258" s="24">
        <v>0</v>
      </c>
    </row>
    <row r="259" spans="1:7" s="45" customFormat="1" ht="37.5">
      <c r="A259" s="29" t="s">
        <v>336</v>
      </c>
      <c r="B259" s="30" t="s">
        <v>25</v>
      </c>
      <c r="C259" s="31" t="s">
        <v>25</v>
      </c>
      <c r="D259" s="31" t="s">
        <v>131</v>
      </c>
      <c r="E259" s="31" t="s">
        <v>208</v>
      </c>
      <c r="F259" s="24">
        <f>F260</f>
        <v>37187</v>
      </c>
      <c r="G259" s="24">
        <f>G260</f>
        <v>1160</v>
      </c>
    </row>
    <row r="260" spans="1:7" s="45" customFormat="1" ht="18.75">
      <c r="A260" s="29" t="s">
        <v>335</v>
      </c>
      <c r="B260" s="30" t="s">
        <v>25</v>
      </c>
      <c r="C260" s="31" t="s">
        <v>25</v>
      </c>
      <c r="D260" s="31" t="s">
        <v>131</v>
      </c>
      <c r="E260" s="31" t="s">
        <v>132</v>
      </c>
      <c r="F260" s="24">
        <v>37187</v>
      </c>
      <c r="G260" s="24">
        <v>1160</v>
      </c>
    </row>
    <row r="261" spans="1:7" s="45" customFormat="1" ht="18.75" hidden="1">
      <c r="A261" s="29" t="s">
        <v>51</v>
      </c>
      <c r="B261" s="30" t="s">
        <v>25</v>
      </c>
      <c r="C261" s="31" t="s">
        <v>25</v>
      </c>
      <c r="D261" s="31" t="s">
        <v>47</v>
      </c>
      <c r="E261" s="31" t="s">
        <v>208</v>
      </c>
      <c r="F261" s="24">
        <f>F262</f>
        <v>0</v>
      </c>
      <c r="G261" s="24">
        <f>G262</f>
        <v>0</v>
      </c>
    </row>
    <row r="262" spans="1:7" s="45" customFormat="1" ht="18.75" hidden="1">
      <c r="A262" s="29" t="s">
        <v>335</v>
      </c>
      <c r="B262" s="30" t="s">
        <v>25</v>
      </c>
      <c r="C262" s="31" t="s">
        <v>25</v>
      </c>
      <c r="D262" s="31" t="s">
        <v>47</v>
      </c>
      <c r="E262" s="31" t="s">
        <v>132</v>
      </c>
      <c r="F262" s="24"/>
      <c r="G262" s="24"/>
    </row>
    <row r="263" spans="1:7" s="45" customFormat="1" ht="18.75">
      <c r="A263" s="29" t="s">
        <v>51</v>
      </c>
      <c r="B263" s="30" t="s">
        <v>25</v>
      </c>
      <c r="C263" s="31" t="s">
        <v>25</v>
      </c>
      <c r="D263" s="31" t="s">
        <v>47</v>
      </c>
      <c r="E263" s="31" t="s">
        <v>208</v>
      </c>
      <c r="F263" s="24">
        <f>F264+F265</f>
        <v>3485</v>
      </c>
      <c r="G263" s="24">
        <f>G264+G265</f>
        <v>3485</v>
      </c>
    </row>
    <row r="264" spans="1:7" s="45" customFormat="1" ht="36.75" customHeight="1">
      <c r="A264" s="29" t="s">
        <v>141</v>
      </c>
      <c r="B264" s="30" t="s">
        <v>25</v>
      </c>
      <c r="C264" s="31" t="s">
        <v>25</v>
      </c>
      <c r="D264" s="31" t="s">
        <v>47</v>
      </c>
      <c r="E264" s="31" t="s">
        <v>137</v>
      </c>
      <c r="F264" s="24">
        <v>1620</v>
      </c>
      <c r="G264" s="24">
        <v>1620</v>
      </c>
    </row>
    <row r="265" spans="1:7" s="45" customFormat="1" ht="18.75">
      <c r="A265" s="29" t="s">
        <v>335</v>
      </c>
      <c r="B265" s="30" t="s">
        <v>25</v>
      </c>
      <c r="C265" s="31" t="s">
        <v>25</v>
      </c>
      <c r="D265" s="31" t="s">
        <v>47</v>
      </c>
      <c r="E265" s="31" t="s">
        <v>132</v>
      </c>
      <c r="F265" s="24">
        <v>1865</v>
      </c>
      <c r="G265" s="24">
        <v>1865</v>
      </c>
    </row>
    <row r="266" spans="1:7" s="45" customFormat="1" ht="18.75">
      <c r="A266" s="29" t="s">
        <v>135</v>
      </c>
      <c r="B266" s="30" t="s">
        <v>25</v>
      </c>
      <c r="C266" s="31" t="s">
        <v>72</v>
      </c>
      <c r="D266" s="31" t="s">
        <v>207</v>
      </c>
      <c r="E266" s="31" t="s">
        <v>208</v>
      </c>
      <c r="F266" s="24">
        <f>F267+F269+F271+F273+F276</f>
        <v>259868.4</v>
      </c>
      <c r="G266" s="24">
        <f>G267+G269+G271+G273+G276</f>
        <v>32523</v>
      </c>
    </row>
    <row r="267" spans="1:7" s="45" customFormat="1" ht="56.25">
      <c r="A267" s="29" t="s">
        <v>139</v>
      </c>
      <c r="B267" s="30" t="s">
        <v>25</v>
      </c>
      <c r="C267" s="31" t="s">
        <v>72</v>
      </c>
      <c r="D267" s="31" t="s">
        <v>136</v>
      </c>
      <c r="E267" s="31" t="s">
        <v>208</v>
      </c>
      <c r="F267" s="24">
        <f>F268</f>
        <v>6051</v>
      </c>
      <c r="G267" s="24">
        <f>G268</f>
        <v>0</v>
      </c>
    </row>
    <row r="268" spans="1:7" s="45" customFormat="1" ht="37.5">
      <c r="A268" s="29" t="s">
        <v>141</v>
      </c>
      <c r="B268" s="30" t="s">
        <v>25</v>
      </c>
      <c r="C268" s="31" t="s">
        <v>72</v>
      </c>
      <c r="D268" s="31" t="s">
        <v>136</v>
      </c>
      <c r="E268" s="31" t="s">
        <v>137</v>
      </c>
      <c r="F268" s="24">
        <v>6051</v>
      </c>
      <c r="G268" s="24">
        <v>0</v>
      </c>
    </row>
    <row r="269" spans="1:7" s="45" customFormat="1" ht="112.5">
      <c r="A269" s="29" t="s">
        <v>140</v>
      </c>
      <c r="B269" s="30" t="s">
        <v>25</v>
      </c>
      <c r="C269" s="31" t="s">
        <v>72</v>
      </c>
      <c r="D269" s="31" t="s">
        <v>138</v>
      </c>
      <c r="E269" s="31" t="s">
        <v>208</v>
      </c>
      <c r="F269" s="24">
        <f>F270</f>
        <v>220294.4</v>
      </c>
      <c r="G269" s="24">
        <v>0</v>
      </c>
    </row>
    <row r="270" spans="1:7" s="45" customFormat="1" ht="37.5">
      <c r="A270" s="29" t="s">
        <v>54</v>
      </c>
      <c r="B270" s="30" t="s">
        <v>25</v>
      </c>
      <c r="C270" s="31" t="s">
        <v>72</v>
      </c>
      <c r="D270" s="31" t="s">
        <v>138</v>
      </c>
      <c r="E270" s="31" t="s">
        <v>46</v>
      </c>
      <c r="F270" s="24">
        <v>220294.4</v>
      </c>
      <c r="G270" s="24">
        <v>0</v>
      </c>
    </row>
    <row r="271" spans="1:7" s="45" customFormat="1" ht="18.75">
      <c r="A271" s="29" t="s">
        <v>344</v>
      </c>
      <c r="B271" s="30" t="s">
        <v>25</v>
      </c>
      <c r="C271" s="31" t="s">
        <v>72</v>
      </c>
      <c r="D271" s="31" t="s">
        <v>345</v>
      </c>
      <c r="E271" s="31" t="s">
        <v>208</v>
      </c>
      <c r="F271" s="24">
        <f>F272</f>
        <v>12523</v>
      </c>
      <c r="G271" s="24">
        <f>G272</f>
        <v>12523</v>
      </c>
    </row>
    <row r="272" spans="1:7" s="45" customFormat="1" ht="37.5">
      <c r="A272" s="29" t="s">
        <v>141</v>
      </c>
      <c r="B272" s="30" t="s">
        <v>25</v>
      </c>
      <c r="C272" s="31" t="s">
        <v>72</v>
      </c>
      <c r="D272" s="31" t="s">
        <v>345</v>
      </c>
      <c r="E272" s="31" t="s">
        <v>137</v>
      </c>
      <c r="F272" s="24">
        <v>12523</v>
      </c>
      <c r="G272" s="24">
        <v>12523</v>
      </c>
    </row>
    <row r="273" spans="1:7" s="45" customFormat="1" ht="18.75" hidden="1">
      <c r="A273" s="29" t="s">
        <v>51</v>
      </c>
      <c r="B273" s="30" t="s">
        <v>25</v>
      </c>
      <c r="C273" s="31" t="s">
        <v>72</v>
      </c>
      <c r="D273" s="31" t="s">
        <v>47</v>
      </c>
      <c r="E273" s="31" t="s">
        <v>208</v>
      </c>
      <c r="F273" s="24">
        <f>F274+F275</f>
        <v>0</v>
      </c>
      <c r="G273" s="24">
        <f>G274+G275</f>
        <v>0</v>
      </c>
    </row>
    <row r="274" spans="1:7" s="45" customFormat="1" ht="23.25" customHeight="1" hidden="1">
      <c r="A274" s="29" t="s">
        <v>53</v>
      </c>
      <c r="B274" s="30" t="s">
        <v>25</v>
      </c>
      <c r="C274" s="31" t="s">
        <v>72</v>
      </c>
      <c r="D274" s="31" t="s">
        <v>47</v>
      </c>
      <c r="E274" s="31" t="s">
        <v>48</v>
      </c>
      <c r="F274" s="24">
        <v>0</v>
      </c>
      <c r="G274" s="24">
        <v>0</v>
      </c>
    </row>
    <row r="275" spans="1:7" s="45" customFormat="1" ht="37.5" hidden="1">
      <c r="A275" s="32" t="s">
        <v>141</v>
      </c>
      <c r="B275" s="30" t="s">
        <v>25</v>
      </c>
      <c r="C275" s="31" t="s">
        <v>72</v>
      </c>
      <c r="D275" s="31" t="s">
        <v>47</v>
      </c>
      <c r="E275" s="31" t="s">
        <v>137</v>
      </c>
      <c r="F275" s="24"/>
      <c r="G275" s="24"/>
    </row>
    <row r="276" spans="1:7" s="45" customFormat="1" ht="38.25" customHeight="1">
      <c r="A276" s="32" t="s">
        <v>463</v>
      </c>
      <c r="B276" s="30" t="s">
        <v>25</v>
      </c>
      <c r="C276" s="31" t="s">
        <v>72</v>
      </c>
      <c r="D276" s="31" t="s">
        <v>465</v>
      </c>
      <c r="E276" s="31" t="s">
        <v>208</v>
      </c>
      <c r="F276" s="24">
        <f>F277</f>
        <v>21000</v>
      </c>
      <c r="G276" s="24">
        <f>G277</f>
        <v>20000</v>
      </c>
    </row>
    <row r="277" spans="1:7" s="45" customFormat="1" ht="57.75" customHeight="1">
      <c r="A277" s="32" t="s">
        <v>464</v>
      </c>
      <c r="B277" s="30" t="s">
        <v>25</v>
      </c>
      <c r="C277" s="31" t="s">
        <v>72</v>
      </c>
      <c r="D277" s="31" t="s">
        <v>465</v>
      </c>
      <c r="E277" s="31" t="s">
        <v>466</v>
      </c>
      <c r="F277" s="24">
        <v>21000</v>
      </c>
      <c r="G277" s="24">
        <v>20000</v>
      </c>
    </row>
    <row r="278" spans="1:7" s="44" customFormat="1" ht="40.5">
      <c r="A278" s="26" t="s">
        <v>142</v>
      </c>
      <c r="B278" s="27" t="s">
        <v>81</v>
      </c>
      <c r="C278" s="28" t="s">
        <v>206</v>
      </c>
      <c r="D278" s="28" t="s">
        <v>207</v>
      </c>
      <c r="E278" s="28" t="s">
        <v>208</v>
      </c>
      <c r="F278" s="25">
        <f>F279+F288+F292</f>
        <v>518453.2</v>
      </c>
      <c r="G278" s="25">
        <f>G292</f>
        <v>612</v>
      </c>
    </row>
    <row r="279" spans="1:7" s="45" customFormat="1" ht="18.75">
      <c r="A279" s="29" t="s">
        <v>143</v>
      </c>
      <c r="B279" s="30" t="s">
        <v>81</v>
      </c>
      <c r="C279" s="31" t="s">
        <v>6</v>
      </c>
      <c r="D279" s="31" t="s">
        <v>207</v>
      </c>
      <c r="E279" s="31" t="s">
        <v>208</v>
      </c>
      <c r="F279" s="24">
        <f>F280+F282+F284+F286</f>
        <v>475841.2</v>
      </c>
      <c r="G279" s="24">
        <f>G280+G282+G284+G286</f>
        <v>0</v>
      </c>
    </row>
    <row r="280" spans="1:7" s="45" customFormat="1" ht="37.5">
      <c r="A280" s="32" t="s">
        <v>355</v>
      </c>
      <c r="B280" s="30" t="s">
        <v>81</v>
      </c>
      <c r="C280" s="31" t="s">
        <v>6</v>
      </c>
      <c r="D280" s="31" t="s">
        <v>356</v>
      </c>
      <c r="E280" s="31" t="s">
        <v>208</v>
      </c>
      <c r="F280" s="24">
        <f>F281</f>
        <v>100935</v>
      </c>
      <c r="G280" s="24">
        <f>G281</f>
        <v>0</v>
      </c>
    </row>
    <row r="281" spans="1:7" s="45" customFormat="1" ht="37.5">
      <c r="A281" s="32" t="s">
        <v>357</v>
      </c>
      <c r="B281" s="30" t="s">
        <v>81</v>
      </c>
      <c r="C281" s="31" t="s">
        <v>6</v>
      </c>
      <c r="D281" s="31" t="s">
        <v>356</v>
      </c>
      <c r="E281" s="31" t="s">
        <v>358</v>
      </c>
      <c r="F281" s="24">
        <v>100935</v>
      </c>
      <c r="G281" s="24">
        <v>0</v>
      </c>
    </row>
    <row r="282" spans="1:7" s="45" customFormat="1" ht="56.25">
      <c r="A282" s="29" t="s">
        <v>147</v>
      </c>
      <c r="B282" s="30" t="s">
        <v>81</v>
      </c>
      <c r="C282" s="31" t="s">
        <v>6</v>
      </c>
      <c r="D282" s="31" t="s">
        <v>145</v>
      </c>
      <c r="E282" s="31" t="s">
        <v>208</v>
      </c>
      <c r="F282" s="24">
        <f>F283</f>
        <v>225656.9</v>
      </c>
      <c r="G282" s="24">
        <v>0</v>
      </c>
    </row>
    <row r="283" spans="1:7" s="45" customFormat="1" ht="37.5">
      <c r="A283" s="29" t="s">
        <v>54</v>
      </c>
      <c r="B283" s="30" t="s">
        <v>81</v>
      </c>
      <c r="C283" s="31" t="s">
        <v>6</v>
      </c>
      <c r="D283" s="31" t="s">
        <v>145</v>
      </c>
      <c r="E283" s="31" t="s">
        <v>46</v>
      </c>
      <c r="F283" s="24">
        <v>225656.9</v>
      </c>
      <c r="G283" s="24">
        <v>0</v>
      </c>
    </row>
    <row r="284" spans="1:7" s="45" customFormat="1" ht="18.75">
      <c r="A284" s="29" t="s">
        <v>148</v>
      </c>
      <c r="B284" s="30" t="s">
        <v>81</v>
      </c>
      <c r="C284" s="31" t="s">
        <v>6</v>
      </c>
      <c r="D284" s="31" t="s">
        <v>144</v>
      </c>
      <c r="E284" s="31" t="s">
        <v>208</v>
      </c>
      <c r="F284" s="24">
        <f>F285</f>
        <v>103073.79999999999</v>
      </c>
      <c r="G284" s="24">
        <v>0</v>
      </c>
    </row>
    <row r="285" spans="1:7" s="45" customFormat="1" ht="37.5">
      <c r="A285" s="29" t="s">
        <v>54</v>
      </c>
      <c r="B285" s="30" t="s">
        <v>81</v>
      </c>
      <c r="C285" s="31" t="s">
        <v>6</v>
      </c>
      <c r="D285" s="31" t="s">
        <v>144</v>
      </c>
      <c r="E285" s="31" t="s">
        <v>46</v>
      </c>
      <c r="F285" s="24">
        <f>103073.9-0.1</f>
        <v>103073.79999999999</v>
      </c>
      <c r="G285" s="24">
        <v>0</v>
      </c>
    </row>
    <row r="286" spans="1:7" s="45" customFormat="1" ht="37.5">
      <c r="A286" s="29" t="s">
        <v>149</v>
      </c>
      <c r="B286" s="30" t="s">
        <v>81</v>
      </c>
      <c r="C286" s="31" t="s">
        <v>6</v>
      </c>
      <c r="D286" s="31" t="s">
        <v>146</v>
      </c>
      <c r="E286" s="31" t="s">
        <v>208</v>
      </c>
      <c r="F286" s="24">
        <f>F287</f>
        <v>46175.5</v>
      </c>
      <c r="G286" s="24">
        <v>0</v>
      </c>
    </row>
    <row r="287" spans="1:7" s="45" customFormat="1" ht="37.5">
      <c r="A287" s="29" t="s">
        <v>54</v>
      </c>
      <c r="B287" s="30" t="s">
        <v>81</v>
      </c>
      <c r="C287" s="31" t="s">
        <v>6</v>
      </c>
      <c r="D287" s="31" t="s">
        <v>146</v>
      </c>
      <c r="E287" s="31" t="s">
        <v>46</v>
      </c>
      <c r="F287" s="24">
        <v>46175.5</v>
      </c>
      <c r="G287" s="24">
        <v>0</v>
      </c>
    </row>
    <row r="288" spans="1:7" s="45" customFormat="1" ht="18.75">
      <c r="A288" s="29" t="s">
        <v>150</v>
      </c>
      <c r="B288" s="30" t="s">
        <v>81</v>
      </c>
      <c r="C288" s="31" t="s">
        <v>12</v>
      </c>
      <c r="D288" s="31" t="s">
        <v>207</v>
      </c>
      <c r="E288" s="31" t="s">
        <v>208</v>
      </c>
      <c r="F288" s="24">
        <f>F289</f>
        <v>25450</v>
      </c>
      <c r="G288" s="24">
        <v>0</v>
      </c>
    </row>
    <row r="289" spans="1:7" s="45" customFormat="1" ht="18.75">
      <c r="A289" s="29" t="s">
        <v>153</v>
      </c>
      <c r="B289" s="30" t="s">
        <v>81</v>
      </c>
      <c r="C289" s="31" t="s">
        <v>12</v>
      </c>
      <c r="D289" s="31" t="s">
        <v>151</v>
      </c>
      <c r="E289" s="31" t="s">
        <v>208</v>
      </c>
      <c r="F289" s="24">
        <f>F290+F291</f>
        <v>25450</v>
      </c>
      <c r="G289" s="24">
        <f>G290+G291</f>
        <v>0</v>
      </c>
    </row>
    <row r="290" spans="1:7" s="45" customFormat="1" ht="37.5">
      <c r="A290" s="29" t="s">
        <v>54</v>
      </c>
      <c r="B290" s="30" t="s">
        <v>81</v>
      </c>
      <c r="C290" s="31" t="s">
        <v>12</v>
      </c>
      <c r="D290" s="31" t="s">
        <v>151</v>
      </c>
      <c r="E290" s="31" t="s">
        <v>46</v>
      </c>
      <c r="F290" s="24">
        <v>6359.5</v>
      </c>
      <c r="G290" s="24">
        <v>0</v>
      </c>
    </row>
    <row r="291" spans="1:7" s="45" customFormat="1" ht="56.25">
      <c r="A291" s="29" t="s">
        <v>154</v>
      </c>
      <c r="B291" s="30" t="s">
        <v>81</v>
      </c>
      <c r="C291" s="31" t="s">
        <v>12</v>
      </c>
      <c r="D291" s="31" t="s">
        <v>151</v>
      </c>
      <c r="E291" s="31" t="s">
        <v>152</v>
      </c>
      <c r="F291" s="24">
        <v>19090.5</v>
      </c>
      <c r="G291" s="24">
        <v>0</v>
      </c>
    </row>
    <row r="292" spans="1:7" s="45" customFormat="1" ht="56.25">
      <c r="A292" s="29" t="s">
        <v>326</v>
      </c>
      <c r="B292" s="30" t="s">
        <v>81</v>
      </c>
      <c r="C292" s="31" t="s">
        <v>22</v>
      </c>
      <c r="D292" s="31" t="s">
        <v>207</v>
      </c>
      <c r="E292" s="31" t="s">
        <v>208</v>
      </c>
      <c r="F292" s="24">
        <f>F293+F295</f>
        <v>17162</v>
      </c>
      <c r="G292" s="24">
        <f>G293+G295</f>
        <v>612</v>
      </c>
    </row>
    <row r="293" spans="1:7" s="45" customFormat="1" ht="56.25">
      <c r="A293" s="29" t="s">
        <v>156</v>
      </c>
      <c r="B293" s="30" t="s">
        <v>81</v>
      </c>
      <c r="C293" s="31" t="s">
        <v>22</v>
      </c>
      <c r="D293" s="31" t="s">
        <v>155</v>
      </c>
      <c r="E293" s="31" t="s">
        <v>208</v>
      </c>
      <c r="F293" s="24">
        <f>F294</f>
        <v>16550</v>
      </c>
      <c r="G293" s="24">
        <v>0</v>
      </c>
    </row>
    <row r="294" spans="1:7" s="45" customFormat="1" ht="56.25">
      <c r="A294" s="29" t="s">
        <v>154</v>
      </c>
      <c r="B294" s="30" t="s">
        <v>81</v>
      </c>
      <c r="C294" s="31" t="s">
        <v>22</v>
      </c>
      <c r="D294" s="31" t="s">
        <v>155</v>
      </c>
      <c r="E294" s="31" t="s">
        <v>152</v>
      </c>
      <c r="F294" s="24">
        <v>16550</v>
      </c>
      <c r="G294" s="24">
        <v>0</v>
      </c>
    </row>
    <row r="295" spans="1:7" s="45" customFormat="1" ht="18.75">
      <c r="A295" s="29" t="s">
        <v>51</v>
      </c>
      <c r="B295" s="30" t="s">
        <v>81</v>
      </c>
      <c r="C295" s="31" t="s">
        <v>22</v>
      </c>
      <c r="D295" s="31" t="s">
        <v>47</v>
      </c>
      <c r="E295" s="31" t="s">
        <v>208</v>
      </c>
      <c r="F295" s="24">
        <f>F296+F297</f>
        <v>612</v>
      </c>
      <c r="G295" s="24">
        <f>G296+G297</f>
        <v>612</v>
      </c>
    </row>
    <row r="296" spans="1:7" s="45" customFormat="1" ht="19.5" customHeight="1" hidden="1">
      <c r="A296" s="29" t="s">
        <v>53</v>
      </c>
      <c r="B296" s="30" t="s">
        <v>81</v>
      </c>
      <c r="C296" s="31" t="s">
        <v>22</v>
      </c>
      <c r="D296" s="31" t="s">
        <v>47</v>
      </c>
      <c r="E296" s="31" t="s">
        <v>48</v>
      </c>
      <c r="F296" s="24">
        <v>0</v>
      </c>
      <c r="G296" s="24">
        <v>0</v>
      </c>
    </row>
    <row r="297" spans="1:7" s="45" customFormat="1" ht="56.25">
      <c r="A297" s="29" t="s">
        <v>154</v>
      </c>
      <c r="B297" s="30" t="s">
        <v>81</v>
      </c>
      <c r="C297" s="31" t="s">
        <v>22</v>
      </c>
      <c r="D297" s="31" t="s">
        <v>47</v>
      </c>
      <c r="E297" s="31" t="s">
        <v>152</v>
      </c>
      <c r="F297" s="24">
        <f>1440.3-828.3</f>
        <v>612</v>
      </c>
      <c r="G297" s="24">
        <f>1440.3-828.3</f>
        <v>612</v>
      </c>
    </row>
    <row r="298" spans="1:7" s="44" customFormat="1" ht="20.25">
      <c r="A298" s="26" t="s">
        <v>157</v>
      </c>
      <c r="B298" s="27" t="s">
        <v>72</v>
      </c>
      <c r="C298" s="28" t="s">
        <v>206</v>
      </c>
      <c r="D298" s="28" t="s">
        <v>207</v>
      </c>
      <c r="E298" s="28" t="s">
        <v>208</v>
      </c>
      <c r="F298" s="25">
        <f>F299+F324+F330</f>
        <v>2980379.2000000007</v>
      </c>
      <c r="G298" s="25">
        <f>G299+G324+G330</f>
        <v>152379.6</v>
      </c>
    </row>
    <row r="299" spans="1:7" s="45" customFormat="1" ht="18.75">
      <c r="A299" s="29" t="s">
        <v>158</v>
      </c>
      <c r="B299" s="30" t="s">
        <v>72</v>
      </c>
      <c r="C299" s="31" t="s">
        <v>6</v>
      </c>
      <c r="D299" s="31" t="s">
        <v>207</v>
      </c>
      <c r="E299" s="31" t="s">
        <v>208</v>
      </c>
      <c r="F299" s="24">
        <f>F300+F302+F305+F307+F309+F311+F315+F317+F320+F322</f>
        <v>2878815.5000000005</v>
      </c>
      <c r="G299" s="24">
        <f>G300+G302+G305+G307+G309+G311+G315+G317+G320+G322</f>
        <v>152379.6</v>
      </c>
    </row>
    <row r="300" spans="1:7" s="45" customFormat="1" ht="37.5">
      <c r="A300" s="32" t="s">
        <v>355</v>
      </c>
      <c r="B300" s="30" t="s">
        <v>72</v>
      </c>
      <c r="C300" s="31" t="s">
        <v>6</v>
      </c>
      <c r="D300" s="31" t="s">
        <v>356</v>
      </c>
      <c r="E300" s="31" t="s">
        <v>208</v>
      </c>
      <c r="F300" s="24">
        <f>F301</f>
        <v>280518.9</v>
      </c>
      <c r="G300" s="24">
        <f>G301</f>
        <v>0</v>
      </c>
    </row>
    <row r="301" spans="1:7" s="45" customFormat="1" ht="37.5">
      <c r="A301" s="32" t="s">
        <v>357</v>
      </c>
      <c r="B301" s="30" t="s">
        <v>72</v>
      </c>
      <c r="C301" s="31" t="s">
        <v>6</v>
      </c>
      <c r="D301" s="31" t="s">
        <v>356</v>
      </c>
      <c r="E301" s="31" t="s">
        <v>358</v>
      </c>
      <c r="F301" s="24">
        <v>280518.9</v>
      </c>
      <c r="G301" s="24">
        <v>0</v>
      </c>
    </row>
    <row r="302" spans="1:7" s="45" customFormat="1" ht="56.25">
      <c r="A302" s="29" t="s">
        <v>165</v>
      </c>
      <c r="B302" s="30" t="s">
        <v>72</v>
      </c>
      <c r="C302" s="31" t="s">
        <v>6</v>
      </c>
      <c r="D302" s="31" t="s">
        <v>159</v>
      </c>
      <c r="E302" s="31" t="s">
        <v>208</v>
      </c>
      <c r="F302" s="24">
        <f>F303+F304</f>
        <v>316846.4</v>
      </c>
      <c r="G302" s="24">
        <f>G303+G304</f>
        <v>0</v>
      </c>
    </row>
    <row r="303" spans="1:7" s="45" customFormat="1" ht="37.5">
      <c r="A303" s="29" t="s">
        <v>54</v>
      </c>
      <c r="B303" s="30" t="s">
        <v>72</v>
      </c>
      <c r="C303" s="31" t="s">
        <v>6</v>
      </c>
      <c r="D303" s="31" t="s">
        <v>159</v>
      </c>
      <c r="E303" s="31" t="s">
        <v>46</v>
      </c>
      <c r="F303" s="24">
        <f>308941.3-0.1</f>
        <v>308941.2</v>
      </c>
      <c r="G303" s="24">
        <f>171506-171506</f>
        <v>0</v>
      </c>
    </row>
    <row r="304" spans="1:7" s="45" customFormat="1" ht="43.5" customHeight="1">
      <c r="A304" s="29" t="s">
        <v>178</v>
      </c>
      <c r="B304" s="30" t="s">
        <v>72</v>
      </c>
      <c r="C304" s="31" t="s">
        <v>6</v>
      </c>
      <c r="D304" s="31" t="s">
        <v>159</v>
      </c>
      <c r="E304" s="31" t="s">
        <v>177</v>
      </c>
      <c r="F304" s="24">
        <v>7905.2</v>
      </c>
      <c r="G304" s="24">
        <v>0</v>
      </c>
    </row>
    <row r="305" spans="1:7" s="45" customFormat="1" ht="37.5">
      <c r="A305" s="29" t="s">
        <v>166</v>
      </c>
      <c r="B305" s="30" t="s">
        <v>72</v>
      </c>
      <c r="C305" s="31" t="s">
        <v>6</v>
      </c>
      <c r="D305" s="31" t="s">
        <v>160</v>
      </c>
      <c r="E305" s="31" t="s">
        <v>208</v>
      </c>
      <c r="F305" s="24">
        <f>F306</f>
        <v>1145670.5</v>
      </c>
      <c r="G305" s="24">
        <f>G306</f>
        <v>0</v>
      </c>
    </row>
    <row r="306" spans="1:7" s="45" customFormat="1" ht="37.5">
      <c r="A306" s="29" t="s">
        <v>54</v>
      </c>
      <c r="B306" s="30" t="s">
        <v>72</v>
      </c>
      <c r="C306" s="31" t="s">
        <v>6</v>
      </c>
      <c r="D306" s="31" t="s">
        <v>160</v>
      </c>
      <c r="E306" s="31" t="s">
        <v>46</v>
      </c>
      <c r="F306" s="24">
        <v>1145670.5</v>
      </c>
      <c r="G306" s="24">
        <v>0</v>
      </c>
    </row>
    <row r="307" spans="1:7" s="45" customFormat="1" ht="37.5">
      <c r="A307" s="29" t="s">
        <v>167</v>
      </c>
      <c r="B307" s="30" t="s">
        <v>72</v>
      </c>
      <c r="C307" s="31" t="s">
        <v>6</v>
      </c>
      <c r="D307" s="31" t="s">
        <v>161</v>
      </c>
      <c r="E307" s="31" t="s">
        <v>208</v>
      </c>
      <c r="F307" s="24">
        <f>F308</f>
        <v>614039.9</v>
      </c>
      <c r="G307" s="24">
        <f>G308</f>
        <v>0</v>
      </c>
    </row>
    <row r="308" spans="1:7" s="45" customFormat="1" ht="37.5">
      <c r="A308" s="29" t="s">
        <v>54</v>
      </c>
      <c r="B308" s="30" t="s">
        <v>72</v>
      </c>
      <c r="C308" s="31" t="s">
        <v>6</v>
      </c>
      <c r="D308" s="31" t="s">
        <v>161</v>
      </c>
      <c r="E308" s="31" t="s">
        <v>46</v>
      </c>
      <c r="F308" s="24">
        <v>614039.9</v>
      </c>
      <c r="G308" s="24">
        <v>0</v>
      </c>
    </row>
    <row r="309" spans="1:7" s="45" customFormat="1" ht="18.75">
      <c r="A309" s="29" t="s">
        <v>168</v>
      </c>
      <c r="B309" s="30" t="s">
        <v>72</v>
      </c>
      <c r="C309" s="31" t="s">
        <v>6</v>
      </c>
      <c r="D309" s="31" t="s">
        <v>162</v>
      </c>
      <c r="E309" s="31" t="s">
        <v>208</v>
      </c>
      <c r="F309" s="24">
        <f>F310</f>
        <v>64965.1</v>
      </c>
      <c r="G309" s="24">
        <f>G310</f>
        <v>0</v>
      </c>
    </row>
    <row r="310" spans="1:7" s="45" customFormat="1" ht="37.5">
      <c r="A310" s="29" t="s">
        <v>54</v>
      </c>
      <c r="B310" s="30" t="s">
        <v>72</v>
      </c>
      <c r="C310" s="31" t="s">
        <v>6</v>
      </c>
      <c r="D310" s="31" t="s">
        <v>162</v>
      </c>
      <c r="E310" s="31" t="s">
        <v>46</v>
      </c>
      <c r="F310" s="24">
        <v>64965.1</v>
      </c>
      <c r="G310" s="24">
        <f>10698-10698</f>
        <v>0</v>
      </c>
    </row>
    <row r="311" spans="1:7" s="45" customFormat="1" ht="20.25" customHeight="1">
      <c r="A311" s="29" t="s">
        <v>169</v>
      </c>
      <c r="B311" s="30" t="s">
        <v>72</v>
      </c>
      <c r="C311" s="31" t="s">
        <v>6</v>
      </c>
      <c r="D311" s="31" t="s">
        <v>163</v>
      </c>
      <c r="E311" s="31" t="s">
        <v>208</v>
      </c>
      <c r="F311" s="24">
        <f>F312</f>
        <v>304395.1</v>
      </c>
      <c r="G311" s="24">
        <f>G312</f>
        <v>0</v>
      </c>
    </row>
    <row r="312" spans="1:7" s="45" customFormat="1" ht="39" customHeight="1">
      <c r="A312" s="29" t="s">
        <v>54</v>
      </c>
      <c r="B312" s="30" t="s">
        <v>72</v>
      </c>
      <c r="C312" s="31" t="s">
        <v>6</v>
      </c>
      <c r="D312" s="31" t="s">
        <v>163</v>
      </c>
      <c r="E312" s="31" t="s">
        <v>46</v>
      </c>
      <c r="F312" s="24">
        <v>304395.1</v>
      </c>
      <c r="G312" s="24">
        <v>0</v>
      </c>
    </row>
    <row r="313" spans="1:7" s="45" customFormat="1" ht="18.75" hidden="1">
      <c r="A313" s="29" t="s">
        <v>170</v>
      </c>
      <c r="B313" s="30" t="s">
        <v>72</v>
      </c>
      <c r="C313" s="31" t="s">
        <v>6</v>
      </c>
      <c r="D313" s="31" t="s">
        <v>164</v>
      </c>
      <c r="E313" s="31" t="s">
        <v>208</v>
      </c>
      <c r="F313" s="24">
        <f>F314</f>
        <v>0</v>
      </c>
      <c r="G313" s="24">
        <f>G314</f>
        <v>0</v>
      </c>
    </row>
    <row r="314" spans="1:7" s="45" customFormat="1" ht="38.25" customHeight="1" hidden="1">
      <c r="A314" s="29" t="s">
        <v>54</v>
      </c>
      <c r="B314" s="30" t="s">
        <v>72</v>
      </c>
      <c r="C314" s="31" t="s">
        <v>6</v>
      </c>
      <c r="D314" s="31" t="s">
        <v>164</v>
      </c>
      <c r="E314" s="31" t="s">
        <v>46</v>
      </c>
      <c r="F314" s="24">
        <f>102000-102000</f>
        <v>0</v>
      </c>
      <c r="G314" s="24">
        <f>102000-102000</f>
        <v>0</v>
      </c>
    </row>
    <row r="315" spans="1:7" s="45" customFormat="1" ht="56.25">
      <c r="A315" s="29" t="s">
        <v>423</v>
      </c>
      <c r="B315" s="30" t="s">
        <v>72</v>
      </c>
      <c r="C315" s="31" t="s">
        <v>6</v>
      </c>
      <c r="D315" s="31" t="s">
        <v>422</v>
      </c>
      <c r="E315" s="31" t="s">
        <v>208</v>
      </c>
      <c r="F315" s="24">
        <f>F316</f>
        <v>11500</v>
      </c>
      <c r="G315" s="24">
        <f>G316</f>
        <v>11500</v>
      </c>
    </row>
    <row r="316" spans="1:7" s="45" customFormat="1" ht="44.25" customHeight="1">
      <c r="A316" s="29" t="s">
        <v>178</v>
      </c>
      <c r="B316" s="30" t="s">
        <v>72</v>
      </c>
      <c r="C316" s="31" t="s">
        <v>6</v>
      </c>
      <c r="D316" s="31" t="s">
        <v>422</v>
      </c>
      <c r="E316" s="31" t="s">
        <v>177</v>
      </c>
      <c r="F316" s="24">
        <v>11500</v>
      </c>
      <c r="G316" s="24">
        <v>11500</v>
      </c>
    </row>
    <row r="317" spans="1:7" s="45" customFormat="1" ht="18.75">
      <c r="A317" s="29" t="s">
        <v>344</v>
      </c>
      <c r="B317" s="30" t="s">
        <v>72</v>
      </c>
      <c r="C317" s="31" t="s">
        <v>6</v>
      </c>
      <c r="D317" s="31" t="s">
        <v>345</v>
      </c>
      <c r="E317" s="31" t="s">
        <v>208</v>
      </c>
      <c r="F317" s="24">
        <f>F318+F319</f>
        <v>140629.6</v>
      </c>
      <c r="G317" s="24">
        <f>G318+G319</f>
        <v>140629.6</v>
      </c>
    </row>
    <row r="318" spans="1:7" s="45" customFormat="1" ht="37.5">
      <c r="A318" s="29" t="s">
        <v>54</v>
      </c>
      <c r="B318" s="30" t="s">
        <v>72</v>
      </c>
      <c r="C318" s="31" t="s">
        <v>6</v>
      </c>
      <c r="D318" s="31" t="s">
        <v>345</v>
      </c>
      <c r="E318" s="31" t="s">
        <v>46</v>
      </c>
      <c r="F318" s="24">
        <v>32375.6</v>
      </c>
      <c r="G318" s="24">
        <v>32375.6</v>
      </c>
    </row>
    <row r="319" spans="1:7" s="45" customFormat="1" ht="93.75">
      <c r="A319" s="29" t="s">
        <v>390</v>
      </c>
      <c r="B319" s="30" t="s">
        <v>72</v>
      </c>
      <c r="C319" s="31" t="s">
        <v>6</v>
      </c>
      <c r="D319" s="31" t="s">
        <v>345</v>
      </c>
      <c r="E319" s="31" t="s">
        <v>389</v>
      </c>
      <c r="F319" s="24">
        <v>108254</v>
      </c>
      <c r="G319" s="24">
        <v>108254</v>
      </c>
    </row>
    <row r="320" spans="1:7" s="45" customFormat="1" ht="37.5" hidden="1">
      <c r="A320" s="29" t="s">
        <v>338</v>
      </c>
      <c r="B320" s="30" t="s">
        <v>72</v>
      </c>
      <c r="C320" s="31" t="s">
        <v>6</v>
      </c>
      <c r="D320" s="31" t="s">
        <v>339</v>
      </c>
      <c r="E320" s="31" t="s">
        <v>208</v>
      </c>
      <c r="F320" s="24">
        <f>F321</f>
        <v>0</v>
      </c>
      <c r="G320" s="24">
        <f>G321</f>
        <v>0</v>
      </c>
    </row>
    <row r="321" spans="1:7" s="45" customFormat="1" ht="93.75" hidden="1">
      <c r="A321" s="29" t="s">
        <v>390</v>
      </c>
      <c r="B321" s="30" t="s">
        <v>72</v>
      </c>
      <c r="C321" s="31" t="s">
        <v>6</v>
      </c>
      <c r="D321" s="31" t="s">
        <v>339</v>
      </c>
      <c r="E321" s="31" t="s">
        <v>389</v>
      </c>
      <c r="F321" s="24">
        <v>0</v>
      </c>
      <c r="G321" s="24">
        <v>0</v>
      </c>
    </row>
    <row r="322" spans="1:7" s="45" customFormat="1" ht="18.75">
      <c r="A322" s="29" t="s">
        <v>51</v>
      </c>
      <c r="B322" s="30" t="s">
        <v>72</v>
      </c>
      <c r="C322" s="31" t="s">
        <v>6</v>
      </c>
      <c r="D322" s="31" t="s">
        <v>47</v>
      </c>
      <c r="E322" s="31" t="s">
        <v>208</v>
      </c>
      <c r="F322" s="24">
        <f>F323</f>
        <v>250</v>
      </c>
      <c r="G322" s="24">
        <f>G323</f>
        <v>250</v>
      </c>
    </row>
    <row r="323" spans="1:7" s="45" customFormat="1" ht="39" customHeight="1">
      <c r="A323" s="29" t="s">
        <v>178</v>
      </c>
      <c r="B323" s="30" t="s">
        <v>72</v>
      </c>
      <c r="C323" s="31" t="s">
        <v>6</v>
      </c>
      <c r="D323" s="31" t="s">
        <v>47</v>
      </c>
      <c r="E323" s="31" t="s">
        <v>177</v>
      </c>
      <c r="F323" s="24">
        <v>250</v>
      </c>
      <c r="G323" s="24">
        <v>250</v>
      </c>
    </row>
    <row r="324" spans="1:7" s="45" customFormat="1" ht="18.75">
      <c r="A324" s="29" t="s">
        <v>171</v>
      </c>
      <c r="B324" s="30" t="s">
        <v>72</v>
      </c>
      <c r="C324" s="31" t="s">
        <v>7</v>
      </c>
      <c r="D324" s="31" t="s">
        <v>207</v>
      </c>
      <c r="E324" s="31" t="s">
        <v>208</v>
      </c>
      <c r="F324" s="24">
        <f>F325+F328</f>
        <v>101563.7</v>
      </c>
      <c r="G324" s="24">
        <v>0</v>
      </c>
    </row>
    <row r="325" spans="1:7" s="45" customFormat="1" ht="37.5">
      <c r="A325" s="29" t="s">
        <v>174</v>
      </c>
      <c r="B325" s="30" t="s">
        <v>72</v>
      </c>
      <c r="C325" s="31" t="s">
        <v>7</v>
      </c>
      <c r="D325" s="31" t="s">
        <v>172</v>
      </c>
      <c r="E325" s="31" t="s">
        <v>208</v>
      </c>
      <c r="F325" s="24">
        <f>F326+F327</f>
        <v>82713.7</v>
      </c>
      <c r="G325" s="24">
        <v>0</v>
      </c>
    </row>
    <row r="326" spans="1:7" s="45" customFormat="1" ht="37.5">
      <c r="A326" s="29" t="s">
        <v>54</v>
      </c>
      <c r="B326" s="30" t="s">
        <v>72</v>
      </c>
      <c r="C326" s="31" t="s">
        <v>7</v>
      </c>
      <c r="D326" s="31" t="s">
        <v>172</v>
      </c>
      <c r="E326" s="31" t="s">
        <v>46</v>
      </c>
      <c r="F326" s="24">
        <v>82713.7</v>
      </c>
      <c r="G326" s="24">
        <v>0</v>
      </c>
    </row>
    <row r="327" spans="1:7" s="45" customFormat="1" ht="18.75" hidden="1">
      <c r="A327" s="29" t="s">
        <v>175</v>
      </c>
      <c r="B327" s="30" t="s">
        <v>72</v>
      </c>
      <c r="C327" s="31" t="s">
        <v>7</v>
      </c>
      <c r="D327" s="31" t="s">
        <v>172</v>
      </c>
      <c r="E327" s="31" t="s">
        <v>173</v>
      </c>
      <c r="F327" s="24">
        <v>0</v>
      </c>
      <c r="G327" s="24">
        <v>0</v>
      </c>
    </row>
    <row r="328" spans="1:7" s="45" customFormat="1" ht="37.5">
      <c r="A328" s="29" t="s">
        <v>179</v>
      </c>
      <c r="B328" s="30" t="s">
        <v>72</v>
      </c>
      <c r="C328" s="31" t="s">
        <v>7</v>
      </c>
      <c r="D328" s="31" t="s">
        <v>176</v>
      </c>
      <c r="E328" s="31" t="s">
        <v>208</v>
      </c>
      <c r="F328" s="24">
        <f>F329</f>
        <v>18850</v>
      </c>
      <c r="G328" s="24">
        <v>0</v>
      </c>
    </row>
    <row r="329" spans="1:7" s="45" customFormat="1" ht="40.5" customHeight="1">
      <c r="A329" s="29" t="s">
        <v>178</v>
      </c>
      <c r="B329" s="30" t="s">
        <v>72</v>
      </c>
      <c r="C329" s="31" t="s">
        <v>7</v>
      </c>
      <c r="D329" s="31" t="s">
        <v>176</v>
      </c>
      <c r="E329" s="31" t="s">
        <v>177</v>
      </c>
      <c r="F329" s="24">
        <f>18300+550</f>
        <v>18850</v>
      </c>
      <c r="G329" s="24">
        <v>0</v>
      </c>
    </row>
    <row r="330" spans="1:7" s="45" customFormat="1" ht="37.5" hidden="1">
      <c r="A330" s="29" t="s">
        <v>180</v>
      </c>
      <c r="B330" s="30" t="s">
        <v>72</v>
      </c>
      <c r="C330" s="31" t="s">
        <v>18</v>
      </c>
      <c r="D330" s="31" t="s">
        <v>207</v>
      </c>
      <c r="E330" s="31" t="s">
        <v>208</v>
      </c>
      <c r="F330" s="24">
        <f>F331</f>
        <v>0</v>
      </c>
      <c r="G330" s="24">
        <f>G331</f>
        <v>0</v>
      </c>
    </row>
    <row r="331" spans="1:7" s="45" customFormat="1" ht="18.75" hidden="1">
      <c r="A331" s="29" t="s">
        <v>51</v>
      </c>
      <c r="B331" s="30" t="s">
        <v>72</v>
      </c>
      <c r="C331" s="31" t="s">
        <v>18</v>
      </c>
      <c r="D331" s="31" t="s">
        <v>47</v>
      </c>
      <c r="E331" s="31" t="s">
        <v>208</v>
      </c>
      <c r="F331" s="24">
        <f>F332+F333</f>
        <v>0</v>
      </c>
      <c r="G331" s="24">
        <f>G332+G333</f>
        <v>0</v>
      </c>
    </row>
    <row r="332" spans="1:7" s="45" customFormat="1" ht="20.25" customHeight="1" hidden="1">
      <c r="A332" s="29" t="s">
        <v>53</v>
      </c>
      <c r="B332" s="30" t="s">
        <v>72</v>
      </c>
      <c r="C332" s="31" t="s">
        <v>18</v>
      </c>
      <c r="D332" s="31" t="s">
        <v>47</v>
      </c>
      <c r="E332" s="31" t="s">
        <v>48</v>
      </c>
      <c r="F332" s="24">
        <v>0</v>
      </c>
      <c r="G332" s="24">
        <v>0</v>
      </c>
    </row>
    <row r="333" spans="1:7" s="45" customFormat="1" ht="40.5" customHeight="1" hidden="1">
      <c r="A333" s="29" t="s">
        <v>178</v>
      </c>
      <c r="B333" s="30" t="s">
        <v>72</v>
      </c>
      <c r="C333" s="31" t="s">
        <v>18</v>
      </c>
      <c r="D333" s="31" t="s">
        <v>47</v>
      </c>
      <c r="E333" s="31" t="s">
        <v>177</v>
      </c>
      <c r="F333" s="24">
        <v>0</v>
      </c>
      <c r="G333" s="24">
        <v>0</v>
      </c>
    </row>
    <row r="334" spans="1:7" s="44" customFormat="1" ht="20.25">
      <c r="A334" s="26" t="s">
        <v>181</v>
      </c>
      <c r="B334" s="27" t="s">
        <v>182</v>
      </c>
      <c r="C334" s="28" t="s">
        <v>206</v>
      </c>
      <c r="D334" s="28" t="s">
        <v>207</v>
      </c>
      <c r="E334" s="28" t="s">
        <v>208</v>
      </c>
      <c r="F334" s="25">
        <f>F335+F338+F345+F380</f>
        <v>3476419.3999999994</v>
      </c>
      <c r="G334" s="25">
        <f>G335+G338+G345+G380</f>
        <v>2995283.6999999997</v>
      </c>
    </row>
    <row r="335" spans="1:7" s="45" customFormat="1" ht="18.75">
      <c r="A335" s="29" t="s">
        <v>183</v>
      </c>
      <c r="B335" s="30" t="s">
        <v>182</v>
      </c>
      <c r="C335" s="31" t="s">
        <v>6</v>
      </c>
      <c r="D335" s="31" t="s">
        <v>207</v>
      </c>
      <c r="E335" s="31" t="s">
        <v>208</v>
      </c>
      <c r="F335" s="24">
        <f>F336</f>
        <v>10125</v>
      </c>
      <c r="G335" s="24">
        <v>0</v>
      </c>
    </row>
    <row r="336" spans="1:7" s="45" customFormat="1" ht="18.75">
      <c r="A336" s="29" t="s">
        <v>185</v>
      </c>
      <c r="B336" s="30" t="s">
        <v>182</v>
      </c>
      <c r="C336" s="31" t="s">
        <v>6</v>
      </c>
      <c r="D336" s="31" t="s">
        <v>391</v>
      </c>
      <c r="E336" s="31" t="s">
        <v>208</v>
      </c>
      <c r="F336" s="24">
        <f>F337</f>
        <v>10125</v>
      </c>
      <c r="G336" s="24">
        <v>0</v>
      </c>
    </row>
    <row r="337" spans="1:7" s="45" customFormat="1" ht="56.25">
      <c r="A337" s="29" t="s">
        <v>186</v>
      </c>
      <c r="B337" s="30" t="s">
        <v>182</v>
      </c>
      <c r="C337" s="31" t="s">
        <v>6</v>
      </c>
      <c r="D337" s="31" t="s">
        <v>391</v>
      </c>
      <c r="E337" s="31" t="s">
        <v>184</v>
      </c>
      <c r="F337" s="24">
        <v>10125</v>
      </c>
      <c r="G337" s="24">
        <v>0</v>
      </c>
    </row>
    <row r="338" spans="1:7" s="45" customFormat="1" ht="18.75">
      <c r="A338" s="29" t="s">
        <v>187</v>
      </c>
      <c r="B338" s="30" t="s">
        <v>182</v>
      </c>
      <c r="C338" s="31" t="s">
        <v>7</v>
      </c>
      <c r="D338" s="31" t="s">
        <v>207</v>
      </c>
      <c r="E338" s="31" t="s">
        <v>208</v>
      </c>
      <c r="F338" s="24">
        <f>F339+F341+F343</f>
        <v>344014.69999999995</v>
      </c>
      <c r="G338" s="24">
        <f>G339+G341+G343</f>
        <v>167164.80000000002</v>
      </c>
    </row>
    <row r="339" spans="1:7" s="45" customFormat="1" ht="37.5">
      <c r="A339" s="29" t="s">
        <v>189</v>
      </c>
      <c r="B339" s="30" t="s">
        <v>182</v>
      </c>
      <c r="C339" s="31" t="s">
        <v>7</v>
      </c>
      <c r="D339" s="31" t="s">
        <v>188</v>
      </c>
      <c r="E339" s="31" t="s">
        <v>208</v>
      </c>
      <c r="F339" s="24">
        <f>F340</f>
        <v>176849.9</v>
      </c>
      <c r="G339" s="24">
        <f>G340</f>
        <v>0</v>
      </c>
    </row>
    <row r="340" spans="1:7" s="45" customFormat="1" ht="37.5">
      <c r="A340" s="29" t="s">
        <v>54</v>
      </c>
      <c r="B340" s="30" t="s">
        <v>182</v>
      </c>
      <c r="C340" s="31" t="s">
        <v>7</v>
      </c>
      <c r="D340" s="31" t="s">
        <v>188</v>
      </c>
      <c r="E340" s="31" t="s">
        <v>46</v>
      </c>
      <c r="F340" s="24">
        <v>176849.9</v>
      </c>
      <c r="G340" s="24">
        <v>0</v>
      </c>
    </row>
    <row r="341" spans="1:7" s="45" customFormat="1" ht="18.75">
      <c r="A341" s="29" t="s">
        <v>344</v>
      </c>
      <c r="B341" s="30" t="s">
        <v>182</v>
      </c>
      <c r="C341" s="31" t="s">
        <v>7</v>
      </c>
      <c r="D341" s="31" t="s">
        <v>345</v>
      </c>
      <c r="E341" s="31" t="s">
        <v>208</v>
      </c>
      <c r="F341" s="24">
        <f>F342</f>
        <v>166127.2</v>
      </c>
      <c r="G341" s="24">
        <f>G342</f>
        <v>166127.2</v>
      </c>
    </row>
    <row r="342" spans="1:7" s="45" customFormat="1" ht="37.5">
      <c r="A342" s="29" t="s">
        <v>54</v>
      </c>
      <c r="B342" s="30" t="s">
        <v>182</v>
      </c>
      <c r="C342" s="31" t="s">
        <v>7</v>
      </c>
      <c r="D342" s="31" t="s">
        <v>345</v>
      </c>
      <c r="E342" s="31" t="s">
        <v>46</v>
      </c>
      <c r="F342" s="24">
        <v>166127.2</v>
      </c>
      <c r="G342" s="24">
        <v>166127.2</v>
      </c>
    </row>
    <row r="343" spans="1:7" s="45" customFormat="1" ht="18.75">
      <c r="A343" s="29" t="s">
        <v>51</v>
      </c>
      <c r="B343" s="30" t="s">
        <v>182</v>
      </c>
      <c r="C343" s="31" t="s">
        <v>7</v>
      </c>
      <c r="D343" s="31" t="s">
        <v>47</v>
      </c>
      <c r="E343" s="31" t="s">
        <v>208</v>
      </c>
      <c r="F343" s="24">
        <f>F344</f>
        <v>1037.6</v>
      </c>
      <c r="G343" s="24">
        <f>G344</f>
        <v>1037.6</v>
      </c>
    </row>
    <row r="344" spans="1:7" s="45" customFormat="1" ht="37.5">
      <c r="A344" s="29" t="s">
        <v>201</v>
      </c>
      <c r="B344" s="30" t="s">
        <v>182</v>
      </c>
      <c r="C344" s="31" t="s">
        <v>7</v>
      </c>
      <c r="D344" s="31" t="s">
        <v>47</v>
      </c>
      <c r="E344" s="31" t="s">
        <v>198</v>
      </c>
      <c r="F344" s="24">
        <v>1037.6</v>
      </c>
      <c r="G344" s="24">
        <v>1037.6</v>
      </c>
    </row>
    <row r="345" spans="1:7" s="45" customFormat="1" ht="18.75">
      <c r="A345" s="29" t="s">
        <v>343</v>
      </c>
      <c r="B345" s="30" t="s">
        <v>182</v>
      </c>
      <c r="C345" s="31" t="s">
        <v>12</v>
      </c>
      <c r="D345" s="31" t="s">
        <v>207</v>
      </c>
      <c r="E345" s="31" t="s">
        <v>208</v>
      </c>
      <c r="F345" s="24">
        <f>F346+F349+F356+F359+F375+F378</f>
        <v>3008970.6999999997</v>
      </c>
      <c r="G345" s="24">
        <f>G346+G349+G356+G359+G375+G378</f>
        <v>2714809.9</v>
      </c>
    </row>
    <row r="346" spans="1:7" s="45" customFormat="1" ht="56.25">
      <c r="A346" s="29" t="s">
        <v>473</v>
      </c>
      <c r="B346" s="30" t="s">
        <v>182</v>
      </c>
      <c r="C346" s="31" t="s">
        <v>12</v>
      </c>
      <c r="D346" s="31" t="s">
        <v>475</v>
      </c>
      <c r="E346" s="31" t="s">
        <v>208</v>
      </c>
      <c r="F346" s="24">
        <f>F347</f>
        <v>3774.9</v>
      </c>
      <c r="G346" s="24">
        <f>G347</f>
        <v>3774.9</v>
      </c>
    </row>
    <row r="347" spans="1:7" s="45" customFormat="1" ht="37.5">
      <c r="A347" s="29" t="s">
        <v>474</v>
      </c>
      <c r="B347" s="30" t="s">
        <v>182</v>
      </c>
      <c r="C347" s="31" t="s">
        <v>12</v>
      </c>
      <c r="D347" s="31" t="s">
        <v>476</v>
      </c>
      <c r="E347" s="31" t="s">
        <v>208</v>
      </c>
      <c r="F347" s="24">
        <f>F348</f>
        <v>3774.9</v>
      </c>
      <c r="G347" s="24">
        <f>G348</f>
        <v>3774.9</v>
      </c>
    </row>
    <row r="348" spans="1:7" s="45" customFormat="1" ht="37.5">
      <c r="A348" s="29" t="s">
        <v>469</v>
      </c>
      <c r="B348" s="30" t="s">
        <v>182</v>
      </c>
      <c r="C348" s="31" t="s">
        <v>12</v>
      </c>
      <c r="D348" s="31" t="s">
        <v>476</v>
      </c>
      <c r="E348" s="31" t="s">
        <v>470</v>
      </c>
      <c r="F348" s="24">
        <v>3774.9</v>
      </c>
      <c r="G348" s="24">
        <v>3774.9</v>
      </c>
    </row>
    <row r="349" spans="1:7" s="45" customFormat="1" ht="18.75">
      <c r="A349" s="29" t="s">
        <v>199</v>
      </c>
      <c r="B349" s="30" t="s">
        <v>182</v>
      </c>
      <c r="C349" s="31" t="s">
        <v>12</v>
      </c>
      <c r="D349" s="31" t="s">
        <v>195</v>
      </c>
      <c r="E349" s="31" t="s">
        <v>208</v>
      </c>
      <c r="F349" s="24">
        <f>F350+F351+F352+F353+F354+F355</f>
        <v>20358</v>
      </c>
      <c r="G349" s="24">
        <f>G350+G351+G352+G353+G354+G355</f>
        <v>0</v>
      </c>
    </row>
    <row r="350" spans="1:7" s="45" customFormat="1" ht="37.5" hidden="1">
      <c r="A350" s="29" t="s">
        <v>89</v>
      </c>
      <c r="B350" s="30" t="s">
        <v>182</v>
      </c>
      <c r="C350" s="31" t="s">
        <v>12</v>
      </c>
      <c r="D350" s="31" t="s">
        <v>195</v>
      </c>
      <c r="E350" s="31" t="s">
        <v>85</v>
      </c>
      <c r="F350" s="24">
        <v>0</v>
      </c>
      <c r="G350" s="24">
        <v>0</v>
      </c>
    </row>
    <row r="351" spans="1:7" s="45" customFormat="1" ht="18.75">
      <c r="A351" s="29" t="s">
        <v>202</v>
      </c>
      <c r="B351" s="30" t="s">
        <v>182</v>
      </c>
      <c r="C351" s="31" t="s">
        <v>12</v>
      </c>
      <c r="D351" s="31" t="s">
        <v>195</v>
      </c>
      <c r="E351" s="31" t="s">
        <v>196</v>
      </c>
      <c r="F351" s="24">
        <v>15000</v>
      </c>
      <c r="G351" s="24">
        <v>0</v>
      </c>
    </row>
    <row r="352" spans="1:7" s="45" customFormat="1" ht="75" hidden="1">
      <c r="A352" s="29" t="s">
        <v>405</v>
      </c>
      <c r="B352" s="30" t="s">
        <v>182</v>
      </c>
      <c r="C352" s="31" t="s">
        <v>12</v>
      </c>
      <c r="D352" s="31" t="s">
        <v>195</v>
      </c>
      <c r="E352" s="31" t="s">
        <v>404</v>
      </c>
      <c r="F352" s="24">
        <v>0</v>
      </c>
      <c r="G352" s="24">
        <v>0</v>
      </c>
    </row>
    <row r="353" spans="1:7" s="45" customFormat="1" ht="37.5" hidden="1">
      <c r="A353" s="29" t="s">
        <v>407</v>
      </c>
      <c r="B353" s="30" t="s">
        <v>182</v>
      </c>
      <c r="C353" s="31" t="s">
        <v>12</v>
      </c>
      <c r="D353" s="31" t="s">
        <v>195</v>
      </c>
      <c r="E353" s="31" t="s">
        <v>406</v>
      </c>
      <c r="F353" s="24">
        <v>0</v>
      </c>
      <c r="G353" s="24">
        <v>0</v>
      </c>
    </row>
    <row r="354" spans="1:7" s="45" customFormat="1" ht="37.5" hidden="1">
      <c r="A354" s="29" t="s">
        <v>409</v>
      </c>
      <c r="B354" s="30" t="s">
        <v>182</v>
      </c>
      <c r="C354" s="31" t="s">
        <v>12</v>
      </c>
      <c r="D354" s="31" t="s">
        <v>195</v>
      </c>
      <c r="E354" s="31" t="s">
        <v>408</v>
      </c>
      <c r="F354" s="24">
        <v>0</v>
      </c>
      <c r="G354" s="24">
        <v>0</v>
      </c>
    </row>
    <row r="355" spans="1:7" s="45" customFormat="1" ht="56.25">
      <c r="A355" s="36" t="s">
        <v>351</v>
      </c>
      <c r="B355" s="30" t="s">
        <v>182</v>
      </c>
      <c r="C355" s="31" t="s">
        <v>12</v>
      </c>
      <c r="D355" s="31" t="s">
        <v>195</v>
      </c>
      <c r="E355" s="31" t="s">
        <v>342</v>
      </c>
      <c r="F355" s="24">
        <v>5358</v>
      </c>
      <c r="G355" s="24">
        <v>0</v>
      </c>
    </row>
    <row r="356" spans="1:7" s="45" customFormat="1" ht="37.5">
      <c r="A356" s="29" t="s">
        <v>200</v>
      </c>
      <c r="B356" s="30" t="s">
        <v>182</v>
      </c>
      <c r="C356" s="31" t="s">
        <v>12</v>
      </c>
      <c r="D356" s="31" t="s">
        <v>197</v>
      </c>
      <c r="E356" s="31" t="s">
        <v>208</v>
      </c>
      <c r="F356" s="24">
        <f>F357+F358</f>
        <v>160437</v>
      </c>
      <c r="G356" s="24">
        <f>G357+G358</f>
        <v>0</v>
      </c>
    </row>
    <row r="357" spans="1:7" s="45" customFormat="1" ht="37.5">
      <c r="A357" s="29" t="s">
        <v>201</v>
      </c>
      <c r="B357" s="30" t="s">
        <v>182</v>
      </c>
      <c r="C357" s="31" t="s">
        <v>12</v>
      </c>
      <c r="D357" s="31" t="s">
        <v>197</v>
      </c>
      <c r="E357" s="31" t="s">
        <v>198</v>
      </c>
      <c r="F357" s="24">
        <v>50412</v>
      </c>
      <c r="G357" s="24">
        <v>0</v>
      </c>
    </row>
    <row r="358" spans="1:7" s="45" customFormat="1" ht="18.75">
      <c r="A358" s="29" t="s">
        <v>202</v>
      </c>
      <c r="B358" s="30" t="s">
        <v>182</v>
      </c>
      <c r="C358" s="31" t="s">
        <v>12</v>
      </c>
      <c r="D358" s="31" t="s">
        <v>197</v>
      </c>
      <c r="E358" s="31" t="s">
        <v>196</v>
      </c>
      <c r="F358" s="24">
        <v>110025</v>
      </c>
      <c r="G358" s="24">
        <v>0</v>
      </c>
    </row>
    <row r="359" spans="1:7" s="45" customFormat="1" ht="18.75">
      <c r="A359" s="29" t="s">
        <v>344</v>
      </c>
      <c r="B359" s="30" t="s">
        <v>182</v>
      </c>
      <c r="C359" s="31" t="s">
        <v>12</v>
      </c>
      <c r="D359" s="31" t="s">
        <v>345</v>
      </c>
      <c r="E359" s="31" t="s">
        <v>208</v>
      </c>
      <c r="F359" s="24">
        <f>F360+F361+F362+F363+F364+F365+F366+F367+F368+F369+F370+F371+F372+F373+F374</f>
        <v>2702771</v>
      </c>
      <c r="G359" s="24">
        <f>G360+G361+G362+G363+G364+G365+G366+G367+G368+G369+G370+G371+G372+G373+G374</f>
        <v>2702771</v>
      </c>
    </row>
    <row r="360" spans="1:7" s="45" customFormat="1" ht="18.75">
      <c r="A360" s="29" t="s">
        <v>100</v>
      </c>
      <c r="B360" s="30" t="s">
        <v>182</v>
      </c>
      <c r="C360" s="31" t="s">
        <v>12</v>
      </c>
      <c r="D360" s="31" t="s">
        <v>345</v>
      </c>
      <c r="E360" s="31" t="s">
        <v>97</v>
      </c>
      <c r="F360" s="24">
        <v>16449.9</v>
      </c>
      <c r="G360" s="24">
        <v>16449.9</v>
      </c>
    </row>
    <row r="361" spans="1:7" s="45" customFormat="1" ht="37.5">
      <c r="A361" s="29" t="s">
        <v>89</v>
      </c>
      <c r="B361" s="30" t="s">
        <v>182</v>
      </c>
      <c r="C361" s="31" t="s">
        <v>12</v>
      </c>
      <c r="D361" s="31" t="s">
        <v>345</v>
      </c>
      <c r="E361" s="31" t="s">
        <v>85</v>
      </c>
      <c r="F361" s="24">
        <v>6911.9</v>
      </c>
      <c r="G361" s="24">
        <v>6911.9</v>
      </c>
    </row>
    <row r="362" spans="1:7" s="45" customFormat="1" ht="56.25">
      <c r="A362" s="29" t="s">
        <v>70</v>
      </c>
      <c r="B362" s="30" t="s">
        <v>182</v>
      </c>
      <c r="C362" s="31" t="s">
        <v>12</v>
      </c>
      <c r="D362" s="31" t="s">
        <v>345</v>
      </c>
      <c r="E362" s="31" t="s">
        <v>64</v>
      </c>
      <c r="F362" s="24">
        <v>1352.9</v>
      </c>
      <c r="G362" s="24">
        <v>1352.9</v>
      </c>
    </row>
    <row r="363" spans="1:7" s="45" customFormat="1" ht="37.5">
      <c r="A363" s="29" t="s">
        <v>468</v>
      </c>
      <c r="B363" s="30" t="s">
        <v>182</v>
      </c>
      <c r="C363" s="31" t="s">
        <v>12</v>
      </c>
      <c r="D363" s="31" t="s">
        <v>345</v>
      </c>
      <c r="E363" s="31" t="s">
        <v>467</v>
      </c>
      <c r="F363" s="24">
        <v>573.4</v>
      </c>
      <c r="G363" s="24">
        <v>573.4</v>
      </c>
    </row>
    <row r="364" spans="1:7" s="45" customFormat="1" ht="37.5">
      <c r="A364" s="29" t="s">
        <v>201</v>
      </c>
      <c r="B364" s="30" t="s">
        <v>182</v>
      </c>
      <c r="C364" s="31" t="s">
        <v>12</v>
      </c>
      <c r="D364" s="31" t="s">
        <v>345</v>
      </c>
      <c r="E364" s="31" t="s">
        <v>198</v>
      </c>
      <c r="F364" s="24">
        <f>91558.9+0.1</f>
        <v>91559</v>
      </c>
      <c r="G364" s="24">
        <f>91558.9+0.1</f>
        <v>91559</v>
      </c>
    </row>
    <row r="365" spans="1:7" s="45" customFormat="1" ht="93.75">
      <c r="A365" s="29" t="s">
        <v>415</v>
      </c>
      <c r="B365" s="30" t="s">
        <v>182</v>
      </c>
      <c r="C365" s="31" t="s">
        <v>12</v>
      </c>
      <c r="D365" s="31" t="s">
        <v>345</v>
      </c>
      <c r="E365" s="31" t="s">
        <v>410</v>
      </c>
      <c r="F365" s="24">
        <v>80</v>
      </c>
      <c r="G365" s="24">
        <v>80</v>
      </c>
    </row>
    <row r="366" spans="1:7" s="45" customFormat="1" ht="93.75">
      <c r="A366" s="29" t="s">
        <v>416</v>
      </c>
      <c r="B366" s="30" t="s">
        <v>182</v>
      </c>
      <c r="C366" s="31" t="s">
        <v>12</v>
      </c>
      <c r="D366" s="31" t="s">
        <v>345</v>
      </c>
      <c r="E366" s="31" t="s">
        <v>411</v>
      </c>
      <c r="F366" s="24">
        <v>7359</v>
      </c>
      <c r="G366" s="24">
        <v>7359</v>
      </c>
    </row>
    <row r="367" spans="1:7" s="45" customFormat="1" ht="57" customHeight="1">
      <c r="A367" s="29" t="s">
        <v>405</v>
      </c>
      <c r="B367" s="30" t="s">
        <v>182</v>
      </c>
      <c r="C367" s="31" t="s">
        <v>12</v>
      </c>
      <c r="D367" s="31" t="s">
        <v>345</v>
      </c>
      <c r="E367" s="31" t="s">
        <v>404</v>
      </c>
      <c r="F367" s="24">
        <f>117535.5-0.1</f>
        <v>117535.4</v>
      </c>
      <c r="G367" s="24">
        <f>117535.5-0.1</f>
        <v>117535.4</v>
      </c>
    </row>
    <row r="368" spans="1:7" s="45" customFormat="1" ht="37.5">
      <c r="A368" s="29" t="s">
        <v>417</v>
      </c>
      <c r="B368" s="30" t="s">
        <v>182</v>
      </c>
      <c r="C368" s="31" t="s">
        <v>12</v>
      </c>
      <c r="D368" s="31" t="s">
        <v>345</v>
      </c>
      <c r="E368" s="31" t="s">
        <v>412</v>
      </c>
      <c r="F368" s="24">
        <v>913590.7</v>
      </c>
      <c r="G368" s="24">
        <v>913590.7</v>
      </c>
    </row>
    <row r="369" spans="1:7" s="45" customFormat="1" ht="37.5">
      <c r="A369" s="29" t="s">
        <v>407</v>
      </c>
      <c r="B369" s="30" t="s">
        <v>182</v>
      </c>
      <c r="C369" s="31" t="s">
        <v>12</v>
      </c>
      <c r="D369" s="31" t="s">
        <v>345</v>
      </c>
      <c r="E369" s="31" t="s">
        <v>406</v>
      </c>
      <c r="F369" s="24">
        <v>6086.8</v>
      </c>
      <c r="G369" s="24">
        <v>6086.8</v>
      </c>
    </row>
    <row r="370" spans="1:7" s="45" customFormat="1" ht="57.75" customHeight="1">
      <c r="A370" s="29" t="s">
        <v>418</v>
      </c>
      <c r="B370" s="30" t="s">
        <v>182</v>
      </c>
      <c r="C370" s="31" t="s">
        <v>12</v>
      </c>
      <c r="D370" s="31" t="s">
        <v>345</v>
      </c>
      <c r="E370" s="31" t="s">
        <v>413</v>
      </c>
      <c r="F370" s="24">
        <v>40653.8</v>
      </c>
      <c r="G370" s="24">
        <v>40653.8</v>
      </c>
    </row>
    <row r="371" spans="1:7" s="45" customFormat="1" ht="37.5">
      <c r="A371" s="29" t="s">
        <v>419</v>
      </c>
      <c r="B371" s="30" t="s">
        <v>182</v>
      </c>
      <c r="C371" s="31" t="s">
        <v>12</v>
      </c>
      <c r="D371" s="31" t="s">
        <v>345</v>
      </c>
      <c r="E371" s="31" t="s">
        <v>414</v>
      </c>
      <c r="F371" s="24">
        <v>658150</v>
      </c>
      <c r="G371" s="24">
        <v>658150</v>
      </c>
    </row>
    <row r="372" spans="1:7" s="45" customFormat="1" ht="37.5">
      <c r="A372" s="29" t="s">
        <v>347</v>
      </c>
      <c r="B372" s="30" t="s">
        <v>182</v>
      </c>
      <c r="C372" s="31" t="s">
        <v>12</v>
      </c>
      <c r="D372" s="31" t="s">
        <v>345</v>
      </c>
      <c r="E372" s="31" t="s">
        <v>348</v>
      </c>
      <c r="F372" s="24">
        <v>62386</v>
      </c>
      <c r="G372" s="24">
        <v>62386</v>
      </c>
    </row>
    <row r="373" spans="1:7" s="45" customFormat="1" ht="37.5">
      <c r="A373" s="29" t="s">
        <v>409</v>
      </c>
      <c r="B373" s="30" t="s">
        <v>182</v>
      </c>
      <c r="C373" s="31" t="s">
        <v>12</v>
      </c>
      <c r="D373" s="31" t="s">
        <v>345</v>
      </c>
      <c r="E373" s="31" t="s">
        <v>408</v>
      </c>
      <c r="F373" s="24">
        <v>614274.4</v>
      </c>
      <c r="G373" s="24">
        <v>614274.4</v>
      </c>
    </row>
    <row r="374" spans="1:7" s="45" customFormat="1" ht="56.25">
      <c r="A374" s="36" t="s">
        <v>351</v>
      </c>
      <c r="B374" s="30" t="s">
        <v>182</v>
      </c>
      <c r="C374" s="31" t="s">
        <v>12</v>
      </c>
      <c r="D374" s="31" t="s">
        <v>345</v>
      </c>
      <c r="E374" s="31" t="s">
        <v>342</v>
      </c>
      <c r="F374" s="24">
        <v>165807.8</v>
      </c>
      <c r="G374" s="24">
        <v>165807.8</v>
      </c>
    </row>
    <row r="375" spans="1:7" s="45" customFormat="1" ht="18.75">
      <c r="A375" s="29" t="s">
        <v>51</v>
      </c>
      <c r="B375" s="30" t="s">
        <v>182</v>
      </c>
      <c r="C375" s="31" t="s">
        <v>12</v>
      </c>
      <c r="D375" s="31" t="s">
        <v>47</v>
      </c>
      <c r="E375" s="31" t="s">
        <v>208</v>
      </c>
      <c r="F375" s="24">
        <f>F376+F377</f>
        <v>8264</v>
      </c>
      <c r="G375" s="24">
        <f>G376+G377</f>
        <v>8264</v>
      </c>
    </row>
    <row r="376" spans="1:7" s="45" customFormat="1" ht="37.5" hidden="1">
      <c r="A376" s="32" t="s">
        <v>201</v>
      </c>
      <c r="B376" s="30" t="s">
        <v>182</v>
      </c>
      <c r="C376" s="31" t="s">
        <v>12</v>
      </c>
      <c r="D376" s="31" t="s">
        <v>47</v>
      </c>
      <c r="E376" s="31" t="s">
        <v>198</v>
      </c>
      <c r="F376" s="24">
        <v>0</v>
      </c>
      <c r="G376" s="24">
        <v>0</v>
      </c>
    </row>
    <row r="377" spans="1:7" s="45" customFormat="1" ht="37.5">
      <c r="A377" s="32" t="s">
        <v>469</v>
      </c>
      <c r="B377" s="30" t="s">
        <v>182</v>
      </c>
      <c r="C377" s="31" t="s">
        <v>12</v>
      </c>
      <c r="D377" s="31" t="s">
        <v>47</v>
      </c>
      <c r="E377" s="31" t="s">
        <v>470</v>
      </c>
      <c r="F377" s="24">
        <v>8264</v>
      </c>
      <c r="G377" s="24">
        <v>8264</v>
      </c>
    </row>
    <row r="378" spans="1:7" s="45" customFormat="1" ht="37.5">
      <c r="A378" s="29" t="s">
        <v>450</v>
      </c>
      <c r="B378" s="30" t="s">
        <v>182</v>
      </c>
      <c r="C378" s="31" t="s">
        <v>12</v>
      </c>
      <c r="D378" s="31" t="s">
        <v>451</v>
      </c>
      <c r="E378" s="31" t="s">
        <v>208</v>
      </c>
      <c r="F378" s="24">
        <f>F379</f>
        <v>113365.8</v>
      </c>
      <c r="G378" s="24">
        <f>G379</f>
        <v>0</v>
      </c>
    </row>
    <row r="379" spans="1:7" s="45" customFormat="1" ht="37.5">
      <c r="A379" s="29" t="s">
        <v>201</v>
      </c>
      <c r="B379" s="30" t="s">
        <v>182</v>
      </c>
      <c r="C379" s="31" t="s">
        <v>12</v>
      </c>
      <c r="D379" s="31" t="s">
        <v>451</v>
      </c>
      <c r="E379" s="31" t="s">
        <v>198</v>
      </c>
      <c r="F379" s="24">
        <v>113365.8</v>
      </c>
      <c r="G379" s="24">
        <v>0</v>
      </c>
    </row>
    <row r="380" spans="1:7" s="45" customFormat="1" ht="37.5">
      <c r="A380" s="29" t="s">
        <v>190</v>
      </c>
      <c r="B380" s="30" t="s">
        <v>182</v>
      </c>
      <c r="C380" s="31" t="s">
        <v>18</v>
      </c>
      <c r="D380" s="31" t="s">
        <v>207</v>
      </c>
      <c r="E380" s="31" t="s">
        <v>208</v>
      </c>
      <c r="F380" s="24">
        <f>F381+F383+F385</f>
        <v>113309</v>
      </c>
      <c r="G380" s="24">
        <f>G381+G383+G385</f>
        <v>113309</v>
      </c>
    </row>
    <row r="381" spans="1:7" s="45" customFormat="1" ht="56.25" hidden="1">
      <c r="A381" s="29" t="s">
        <v>193</v>
      </c>
      <c r="B381" s="30" t="s">
        <v>182</v>
      </c>
      <c r="C381" s="31" t="s">
        <v>18</v>
      </c>
      <c r="D381" s="31" t="s">
        <v>191</v>
      </c>
      <c r="E381" s="31" t="s">
        <v>208</v>
      </c>
      <c r="F381" s="24">
        <f>F382</f>
        <v>0</v>
      </c>
      <c r="G381" s="24">
        <f>G382</f>
        <v>0</v>
      </c>
    </row>
    <row r="382" spans="1:7" s="45" customFormat="1" ht="18.75" hidden="1">
      <c r="A382" s="29" t="s">
        <v>194</v>
      </c>
      <c r="B382" s="30" t="s">
        <v>182</v>
      </c>
      <c r="C382" s="31" t="s">
        <v>18</v>
      </c>
      <c r="D382" s="31" t="s">
        <v>191</v>
      </c>
      <c r="E382" s="31" t="s">
        <v>192</v>
      </c>
      <c r="F382" s="24">
        <v>0</v>
      </c>
      <c r="G382" s="24">
        <v>0</v>
      </c>
    </row>
    <row r="383" spans="1:7" s="45" customFormat="1" ht="18.75">
      <c r="A383" s="29" t="s">
        <v>344</v>
      </c>
      <c r="B383" s="30" t="s">
        <v>182</v>
      </c>
      <c r="C383" s="31" t="s">
        <v>18</v>
      </c>
      <c r="D383" s="31" t="s">
        <v>345</v>
      </c>
      <c r="E383" s="31" t="s">
        <v>208</v>
      </c>
      <c r="F383" s="24">
        <f>F384</f>
        <v>112169</v>
      </c>
      <c r="G383" s="24">
        <f>G384</f>
        <v>112169</v>
      </c>
    </row>
    <row r="384" spans="1:7" s="45" customFormat="1" ht="37.5">
      <c r="A384" s="29" t="s">
        <v>472</v>
      </c>
      <c r="B384" s="30" t="s">
        <v>182</v>
      </c>
      <c r="C384" s="31" t="s">
        <v>18</v>
      </c>
      <c r="D384" s="31" t="s">
        <v>345</v>
      </c>
      <c r="E384" s="31" t="s">
        <v>471</v>
      </c>
      <c r="F384" s="24">
        <v>112169</v>
      </c>
      <c r="G384" s="24">
        <v>112169</v>
      </c>
    </row>
    <row r="385" spans="1:7" s="45" customFormat="1" ht="18.75">
      <c r="A385" s="29" t="s">
        <v>51</v>
      </c>
      <c r="B385" s="30" t="s">
        <v>182</v>
      </c>
      <c r="C385" s="31" t="s">
        <v>18</v>
      </c>
      <c r="D385" s="31" t="s">
        <v>47</v>
      </c>
      <c r="E385" s="31" t="s">
        <v>208</v>
      </c>
      <c r="F385" s="24">
        <f>F386</f>
        <v>1140</v>
      </c>
      <c r="G385" s="24">
        <f>G386</f>
        <v>1140</v>
      </c>
    </row>
    <row r="386" spans="1:7" s="45" customFormat="1" ht="37.5">
      <c r="A386" s="29" t="s">
        <v>421</v>
      </c>
      <c r="B386" s="30" t="s">
        <v>182</v>
      </c>
      <c r="C386" s="31" t="s">
        <v>18</v>
      </c>
      <c r="D386" s="31" t="s">
        <v>47</v>
      </c>
      <c r="E386" s="31" t="s">
        <v>420</v>
      </c>
      <c r="F386" s="24">
        <v>1140</v>
      </c>
      <c r="G386" s="24">
        <v>1140</v>
      </c>
    </row>
    <row r="387" spans="1:7" s="44" customFormat="1" ht="20.25">
      <c r="A387" s="35" t="s">
        <v>203</v>
      </c>
      <c r="B387" s="27" t="s">
        <v>206</v>
      </c>
      <c r="C387" s="28" t="s">
        <v>206</v>
      </c>
      <c r="D387" s="28" t="s">
        <v>207</v>
      </c>
      <c r="E387" s="28" t="s">
        <v>208</v>
      </c>
      <c r="F387" s="25">
        <f>F99+F151+F169+F186+F222+F228+F278+F298+F334</f>
        <v>24218095.2</v>
      </c>
      <c r="G387" s="25">
        <f>G99+G151+G169+G186+G222+G228+G278+G298+G334</f>
        <v>7996727.5</v>
      </c>
    </row>
    <row r="388" spans="1:7" s="44" customFormat="1" ht="20.25">
      <c r="A388" s="66"/>
      <c r="B388" s="67"/>
      <c r="C388" s="68"/>
      <c r="D388" s="68"/>
      <c r="E388" s="68"/>
      <c r="F388" s="69"/>
      <c r="G388" s="69"/>
    </row>
    <row r="389" spans="1:6" s="45" customFormat="1" ht="18.75">
      <c r="A389" s="50"/>
      <c r="B389" s="51"/>
      <c r="C389" s="52"/>
      <c r="D389" s="52"/>
      <c r="E389" s="52"/>
      <c r="F389" s="40"/>
    </row>
    <row r="390" spans="1:7" s="45" customFormat="1" ht="18.75">
      <c r="A390" s="50"/>
      <c r="B390" s="51"/>
      <c r="C390" s="52"/>
      <c r="D390" s="52"/>
      <c r="E390" s="52"/>
      <c r="F390" s="40"/>
      <c r="G390" s="49"/>
    </row>
    <row r="391" spans="1:7" s="45" customFormat="1" ht="18.75">
      <c r="A391" s="90" t="s">
        <v>322</v>
      </c>
      <c r="B391" s="70"/>
      <c r="C391" s="70"/>
      <c r="D391" s="70"/>
      <c r="E391" s="70"/>
      <c r="F391" s="70"/>
      <c r="G391" s="70"/>
    </row>
    <row r="392" spans="1:6" s="45" customFormat="1" ht="18.75">
      <c r="A392" s="50"/>
      <c r="B392" s="51"/>
      <c r="C392" s="52"/>
      <c r="D392" s="52"/>
      <c r="E392" s="52"/>
      <c r="F392" s="41"/>
    </row>
    <row r="393" spans="1:6" s="45" customFormat="1" ht="18.75">
      <c r="A393" s="50"/>
      <c r="B393" s="51"/>
      <c r="C393" s="52"/>
      <c r="D393" s="52"/>
      <c r="E393" s="52"/>
      <c r="F393" s="40"/>
    </row>
    <row r="394" spans="1:6" s="45" customFormat="1" ht="18.75">
      <c r="A394" s="50"/>
      <c r="B394" s="51"/>
      <c r="C394" s="52"/>
      <c r="D394" s="52"/>
      <c r="E394" s="52"/>
      <c r="F394" s="40"/>
    </row>
    <row r="395" spans="1:6" s="45" customFormat="1" ht="18.75">
      <c r="A395" s="50"/>
      <c r="B395" s="51"/>
      <c r="C395" s="52"/>
      <c r="D395" s="52"/>
      <c r="E395" s="52"/>
      <c r="F395" s="40"/>
    </row>
    <row r="396" spans="1:6" s="45" customFormat="1" ht="18.75">
      <c r="A396" s="50"/>
      <c r="B396" s="51"/>
      <c r="C396" s="52"/>
      <c r="D396" s="52"/>
      <c r="E396" s="52"/>
      <c r="F396" s="40"/>
    </row>
    <row r="397" spans="1:6" s="45" customFormat="1" ht="18.75">
      <c r="A397" s="50"/>
      <c r="B397" s="51"/>
      <c r="C397" s="52"/>
      <c r="D397" s="52"/>
      <c r="E397" s="52"/>
      <c r="F397" s="40"/>
    </row>
    <row r="398" spans="1:6" s="45" customFormat="1" ht="18.75">
      <c r="A398" s="50"/>
      <c r="B398" s="51"/>
      <c r="C398" s="52"/>
      <c r="D398" s="52"/>
      <c r="E398" s="52"/>
      <c r="F398" s="40"/>
    </row>
    <row r="399" spans="1:6" s="45" customFormat="1" ht="18.75">
      <c r="A399" s="50"/>
      <c r="B399" s="51"/>
      <c r="C399" s="52"/>
      <c r="D399" s="52"/>
      <c r="E399" s="52"/>
      <c r="F399" s="40"/>
    </row>
    <row r="400" spans="1:6" s="45" customFormat="1" ht="18.75">
      <c r="A400" s="50"/>
      <c r="B400" s="51"/>
      <c r="C400" s="52"/>
      <c r="D400" s="52"/>
      <c r="E400" s="52"/>
      <c r="F400" s="40"/>
    </row>
    <row r="401" spans="1:6" s="45" customFormat="1" ht="18.75">
      <c r="A401" s="50"/>
      <c r="B401" s="51"/>
      <c r="C401" s="52"/>
      <c r="D401" s="52"/>
      <c r="E401" s="52"/>
      <c r="F401" s="40"/>
    </row>
    <row r="402" spans="1:6" s="45" customFormat="1" ht="18.75">
      <c r="A402" s="50"/>
      <c r="B402" s="51"/>
      <c r="C402" s="52"/>
      <c r="D402" s="52"/>
      <c r="E402" s="52"/>
      <c r="F402" s="40"/>
    </row>
    <row r="403" spans="1:6" s="45" customFormat="1" ht="18.75">
      <c r="A403" s="50"/>
      <c r="B403" s="51"/>
      <c r="C403" s="52"/>
      <c r="D403" s="52"/>
      <c r="E403" s="52"/>
      <c r="F403" s="40"/>
    </row>
    <row r="404" spans="1:6" s="45" customFormat="1" ht="18.75">
      <c r="A404" s="50"/>
      <c r="B404" s="51"/>
      <c r="C404" s="52"/>
      <c r="D404" s="52"/>
      <c r="E404" s="52"/>
      <c r="F404" s="40"/>
    </row>
    <row r="405" spans="1:6" s="45" customFormat="1" ht="18.75">
      <c r="A405" s="50"/>
      <c r="B405" s="51"/>
      <c r="C405" s="52"/>
      <c r="D405" s="52"/>
      <c r="E405" s="52"/>
      <c r="F405" s="40"/>
    </row>
    <row r="406" spans="1:6" s="45" customFormat="1" ht="18.75">
      <c r="A406" s="50"/>
      <c r="B406" s="51"/>
      <c r="C406" s="52"/>
      <c r="D406" s="52"/>
      <c r="E406" s="52"/>
      <c r="F406" s="40"/>
    </row>
    <row r="407" spans="1:6" s="45" customFormat="1" ht="18.75">
      <c r="A407" s="50"/>
      <c r="B407" s="51"/>
      <c r="C407" s="52"/>
      <c r="D407" s="52"/>
      <c r="E407" s="52"/>
      <c r="F407" s="40"/>
    </row>
    <row r="408" spans="1:6" s="45" customFormat="1" ht="18.75">
      <c r="A408" s="50"/>
      <c r="B408" s="51"/>
      <c r="C408" s="52"/>
      <c r="D408" s="52"/>
      <c r="E408" s="52"/>
      <c r="F408" s="40"/>
    </row>
    <row r="409" spans="1:6" s="45" customFormat="1" ht="18.75">
      <c r="A409" s="50"/>
      <c r="B409" s="51"/>
      <c r="C409" s="52"/>
      <c r="D409" s="52"/>
      <c r="E409" s="52"/>
      <c r="F409" s="40"/>
    </row>
    <row r="410" spans="1:6" s="45" customFormat="1" ht="18.75">
      <c r="A410" s="50"/>
      <c r="B410" s="51"/>
      <c r="C410" s="52"/>
      <c r="D410" s="52"/>
      <c r="E410" s="52"/>
      <c r="F410" s="40"/>
    </row>
    <row r="411" spans="1:6" s="45" customFormat="1" ht="18.75">
      <c r="A411" s="50"/>
      <c r="B411" s="51"/>
      <c r="C411" s="52"/>
      <c r="D411" s="52"/>
      <c r="E411" s="52"/>
      <c r="F411" s="40"/>
    </row>
    <row r="412" spans="1:6" s="45" customFormat="1" ht="18.75">
      <c r="A412" s="50"/>
      <c r="B412" s="51"/>
      <c r="C412" s="52"/>
      <c r="D412" s="52"/>
      <c r="E412" s="52"/>
      <c r="F412" s="40"/>
    </row>
    <row r="413" spans="1:6" s="45" customFormat="1" ht="18.75">
      <c r="A413" s="50"/>
      <c r="B413" s="51"/>
      <c r="C413" s="52"/>
      <c r="D413" s="52"/>
      <c r="E413" s="52"/>
      <c r="F413" s="40"/>
    </row>
    <row r="414" spans="1:6" s="45" customFormat="1" ht="18.75">
      <c r="A414" s="50"/>
      <c r="B414" s="51"/>
      <c r="C414" s="52"/>
      <c r="D414" s="52"/>
      <c r="E414" s="52"/>
      <c r="F414" s="40"/>
    </row>
    <row r="415" spans="1:6" s="45" customFormat="1" ht="18.75">
      <c r="A415" s="50"/>
      <c r="B415" s="51"/>
      <c r="C415" s="52"/>
      <c r="D415" s="52"/>
      <c r="E415" s="52"/>
      <c r="F415" s="40"/>
    </row>
    <row r="416" spans="1:6" s="45" customFormat="1" ht="18.75">
      <c r="A416" s="50"/>
      <c r="B416" s="51"/>
      <c r="C416" s="52"/>
      <c r="D416" s="52"/>
      <c r="E416" s="52"/>
      <c r="F416" s="40"/>
    </row>
    <row r="417" spans="1:6" s="45" customFormat="1" ht="18.75">
      <c r="A417" s="50"/>
      <c r="B417" s="51"/>
      <c r="C417" s="52"/>
      <c r="D417" s="52"/>
      <c r="E417" s="52"/>
      <c r="F417" s="40"/>
    </row>
    <row r="418" spans="1:6" s="45" customFormat="1" ht="18.75">
      <c r="A418" s="50"/>
      <c r="B418" s="51"/>
      <c r="C418" s="52"/>
      <c r="D418" s="52"/>
      <c r="E418" s="52"/>
      <c r="F418" s="40"/>
    </row>
    <row r="419" spans="1:6" s="45" customFormat="1" ht="18.75">
      <c r="A419" s="50"/>
      <c r="B419" s="51"/>
      <c r="C419" s="52"/>
      <c r="D419" s="52"/>
      <c r="E419" s="52"/>
      <c r="F419" s="40"/>
    </row>
    <row r="420" spans="1:6" s="45" customFormat="1" ht="18.75">
      <c r="A420" s="50"/>
      <c r="B420" s="51"/>
      <c r="C420" s="52"/>
      <c r="D420" s="52"/>
      <c r="E420" s="52"/>
      <c r="F420" s="40"/>
    </row>
    <row r="421" spans="1:6" s="45" customFormat="1" ht="18.75">
      <c r="A421" s="50"/>
      <c r="B421" s="51"/>
      <c r="C421" s="52"/>
      <c r="D421" s="52"/>
      <c r="E421" s="52"/>
      <c r="F421" s="40"/>
    </row>
    <row r="422" spans="1:6" s="45" customFormat="1" ht="18.75">
      <c r="A422" s="50"/>
      <c r="B422" s="51"/>
      <c r="C422" s="52"/>
      <c r="D422" s="52"/>
      <c r="E422" s="52"/>
      <c r="F422" s="40"/>
    </row>
    <row r="423" spans="1:6" s="45" customFormat="1" ht="18.75">
      <c r="A423" s="50"/>
      <c r="B423" s="51"/>
      <c r="C423" s="52"/>
      <c r="D423" s="52"/>
      <c r="E423" s="52"/>
      <c r="F423" s="40"/>
    </row>
    <row r="424" spans="1:6" s="45" customFormat="1" ht="18.75">
      <c r="A424" s="50"/>
      <c r="B424" s="51"/>
      <c r="C424" s="52"/>
      <c r="D424" s="52"/>
      <c r="E424" s="52"/>
      <c r="F424" s="40"/>
    </row>
    <row r="425" spans="1:6" s="45" customFormat="1" ht="18.75">
      <c r="A425" s="50"/>
      <c r="B425" s="51"/>
      <c r="C425" s="52"/>
      <c r="D425" s="52"/>
      <c r="E425" s="52"/>
      <c r="F425" s="40"/>
    </row>
    <row r="426" spans="1:6" s="45" customFormat="1" ht="18.75">
      <c r="A426" s="50"/>
      <c r="B426" s="51"/>
      <c r="C426" s="52"/>
      <c r="D426" s="52"/>
      <c r="E426" s="52"/>
      <c r="F426" s="40"/>
    </row>
    <row r="427" spans="1:6" s="45" customFormat="1" ht="18.75">
      <c r="A427" s="50"/>
      <c r="B427" s="51"/>
      <c r="C427" s="52"/>
      <c r="D427" s="52"/>
      <c r="E427" s="52"/>
      <c r="F427" s="40"/>
    </row>
    <row r="428" spans="1:6" s="45" customFormat="1" ht="18.75">
      <c r="A428" s="50"/>
      <c r="B428" s="51"/>
      <c r="C428" s="52"/>
      <c r="D428" s="52"/>
      <c r="E428" s="52"/>
      <c r="F428" s="40"/>
    </row>
    <row r="429" spans="1:6" s="45" customFormat="1" ht="18.75">
      <c r="A429" s="50"/>
      <c r="B429" s="51"/>
      <c r="C429" s="52"/>
      <c r="D429" s="52"/>
      <c r="E429" s="52"/>
      <c r="F429" s="40"/>
    </row>
    <row r="430" spans="1:6" s="45" customFormat="1" ht="20.25">
      <c r="A430" s="53"/>
      <c r="B430" s="51"/>
      <c r="C430" s="52"/>
      <c r="D430" s="52"/>
      <c r="E430" s="52"/>
      <c r="F430" s="40"/>
    </row>
    <row r="431" spans="1:6" s="45" customFormat="1" ht="20.25">
      <c r="A431" s="53"/>
      <c r="B431" s="51"/>
      <c r="C431" s="52"/>
      <c r="D431" s="52"/>
      <c r="E431" s="52"/>
      <c r="F431" s="40"/>
    </row>
    <row r="432" spans="1:6" s="45" customFormat="1" ht="20.25">
      <c r="A432" s="53"/>
      <c r="B432" s="51"/>
      <c r="C432" s="52"/>
      <c r="D432" s="52"/>
      <c r="E432" s="52"/>
      <c r="F432" s="40"/>
    </row>
    <row r="433" spans="1:6" s="45" customFormat="1" ht="20.25">
      <c r="A433" s="53"/>
      <c r="B433" s="51"/>
      <c r="C433" s="52"/>
      <c r="D433" s="52"/>
      <c r="E433" s="52"/>
      <c r="F433" s="40"/>
    </row>
    <row r="434" spans="1:6" s="45" customFormat="1" ht="20.25">
      <c r="A434" s="53"/>
      <c r="B434" s="51"/>
      <c r="C434" s="52"/>
      <c r="D434" s="52"/>
      <c r="E434" s="52"/>
      <c r="F434" s="40"/>
    </row>
    <row r="435" spans="1:6" s="45" customFormat="1" ht="20.25">
      <c r="A435" s="53"/>
      <c r="B435" s="51"/>
      <c r="C435" s="52"/>
      <c r="D435" s="52"/>
      <c r="E435" s="52"/>
      <c r="F435" s="40"/>
    </row>
    <row r="436" spans="1:6" s="45" customFormat="1" ht="18.75">
      <c r="A436" s="50"/>
      <c r="B436" s="51"/>
      <c r="C436" s="52"/>
      <c r="D436" s="52"/>
      <c r="E436" s="52"/>
      <c r="F436" s="40"/>
    </row>
    <row r="437" spans="1:6" s="45" customFormat="1" ht="18.75">
      <c r="A437" s="50"/>
      <c r="B437" s="51"/>
      <c r="C437" s="52"/>
      <c r="D437" s="52"/>
      <c r="E437" s="52"/>
      <c r="F437" s="40"/>
    </row>
    <row r="438" spans="1:6" s="45" customFormat="1" ht="18.75">
      <c r="A438" s="50"/>
      <c r="B438" s="51"/>
      <c r="C438" s="52"/>
      <c r="D438" s="52"/>
      <c r="E438" s="52"/>
      <c r="F438" s="40"/>
    </row>
    <row r="439" spans="1:6" s="45" customFormat="1" ht="18.75">
      <c r="A439" s="50"/>
      <c r="B439" s="51"/>
      <c r="C439" s="52"/>
      <c r="D439" s="52"/>
      <c r="E439" s="52"/>
      <c r="F439" s="40"/>
    </row>
    <row r="440" spans="1:6" s="45" customFormat="1" ht="18.75">
      <c r="A440" s="50"/>
      <c r="B440" s="51"/>
      <c r="C440" s="52"/>
      <c r="D440" s="52"/>
      <c r="E440" s="52"/>
      <c r="F440" s="40"/>
    </row>
    <row r="441" spans="1:6" s="45" customFormat="1" ht="18.75">
      <c r="A441" s="50"/>
      <c r="B441" s="51"/>
      <c r="C441" s="52"/>
      <c r="D441" s="52"/>
      <c r="E441" s="52"/>
      <c r="F441" s="40"/>
    </row>
    <row r="442" spans="1:6" s="45" customFormat="1" ht="18.75">
      <c r="A442" s="50"/>
      <c r="B442" s="51"/>
      <c r="C442" s="52"/>
      <c r="D442" s="52"/>
      <c r="E442" s="52"/>
      <c r="F442" s="40"/>
    </row>
    <row r="443" spans="1:6" s="45" customFormat="1" ht="18.75">
      <c r="A443" s="50"/>
      <c r="B443" s="51"/>
      <c r="C443" s="52"/>
      <c r="D443" s="52"/>
      <c r="E443" s="52"/>
      <c r="F443" s="40"/>
    </row>
    <row r="444" spans="1:6" s="45" customFormat="1" ht="18.75">
      <c r="A444" s="50"/>
      <c r="B444" s="51"/>
      <c r="C444" s="52"/>
      <c r="D444" s="52"/>
      <c r="E444" s="52"/>
      <c r="F444" s="40"/>
    </row>
    <row r="445" spans="1:6" s="45" customFormat="1" ht="18.75">
      <c r="A445" s="50"/>
      <c r="B445" s="51"/>
      <c r="C445" s="52"/>
      <c r="D445" s="52"/>
      <c r="E445" s="52"/>
      <c r="F445" s="40"/>
    </row>
    <row r="446" spans="1:6" s="45" customFormat="1" ht="18.75">
      <c r="A446" s="50"/>
      <c r="B446" s="51"/>
      <c r="C446" s="52"/>
      <c r="D446" s="52"/>
      <c r="E446" s="52"/>
      <c r="F446" s="40"/>
    </row>
    <row r="447" spans="1:6" s="45" customFormat="1" ht="18.75">
      <c r="A447" s="50"/>
      <c r="B447" s="51"/>
      <c r="C447" s="52"/>
      <c r="D447" s="52"/>
      <c r="E447" s="52"/>
      <c r="F447" s="40"/>
    </row>
    <row r="448" spans="1:6" s="45" customFormat="1" ht="18.75">
      <c r="A448" s="50"/>
      <c r="B448" s="51"/>
      <c r="C448" s="52"/>
      <c r="D448" s="52"/>
      <c r="E448" s="52"/>
      <c r="F448" s="40"/>
    </row>
    <row r="449" spans="1:6" s="45" customFormat="1" ht="18.75">
      <c r="A449" s="50"/>
      <c r="B449" s="51"/>
      <c r="C449" s="52"/>
      <c r="D449" s="52"/>
      <c r="E449" s="52"/>
      <c r="F449" s="40"/>
    </row>
    <row r="450" spans="1:6" s="45" customFormat="1" ht="18.75">
      <c r="A450" s="50"/>
      <c r="B450" s="51"/>
      <c r="C450" s="52"/>
      <c r="D450" s="52"/>
      <c r="E450" s="52"/>
      <c r="F450" s="40"/>
    </row>
    <row r="451" spans="1:6" s="45" customFormat="1" ht="18.75">
      <c r="A451" s="50"/>
      <c r="B451" s="51"/>
      <c r="C451" s="52"/>
      <c r="D451" s="52"/>
      <c r="E451" s="52"/>
      <c r="F451" s="40"/>
    </row>
    <row r="452" spans="1:6" s="45" customFormat="1" ht="18.75">
      <c r="A452" s="50"/>
      <c r="B452" s="51"/>
      <c r="C452" s="52"/>
      <c r="D452" s="52"/>
      <c r="E452" s="52"/>
      <c r="F452" s="40"/>
    </row>
    <row r="453" spans="1:6" s="45" customFormat="1" ht="18.75">
      <c r="A453" s="50"/>
      <c r="B453" s="51"/>
      <c r="C453" s="52"/>
      <c r="D453" s="52"/>
      <c r="E453" s="52"/>
      <c r="F453" s="40"/>
    </row>
    <row r="454" spans="1:6" s="45" customFormat="1" ht="18.75">
      <c r="A454" s="50"/>
      <c r="B454" s="51"/>
      <c r="C454" s="52"/>
      <c r="D454" s="52"/>
      <c r="E454" s="52"/>
      <c r="F454" s="40"/>
    </row>
    <row r="455" spans="1:6" s="45" customFormat="1" ht="18.75">
      <c r="A455" s="50"/>
      <c r="B455" s="51"/>
      <c r="C455" s="52"/>
      <c r="D455" s="52"/>
      <c r="E455" s="52"/>
      <c r="F455" s="40"/>
    </row>
    <row r="456" spans="1:6" s="45" customFormat="1" ht="18.75">
      <c r="A456" s="50"/>
      <c r="B456" s="51"/>
      <c r="C456" s="52"/>
      <c r="D456" s="52"/>
      <c r="E456" s="52"/>
      <c r="F456" s="40"/>
    </row>
    <row r="457" spans="1:6" s="45" customFormat="1" ht="18.75">
      <c r="A457" s="50"/>
      <c r="B457" s="51"/>
      <c r="C457" s="52"/>
      <c r="D457" s="52"/>
      <c r="E457" s="52"/>
      <c r="F457" s="40"/>
    </row>
    <row r="458" spans="1:6" s="45" customFormat="1" ht="18.75">
      <c r="A458" s="50"/>
      <c r="B458" s="51"/>
      <c r="C458" s="52"/>
      <c r="D458" s="52"/>
      <c r="E458" s="52"/>
      <c r="F458" s="40"/>
    </row>
    <row r="459" spans="1:6" s="45" customFormat="1" ht="18.75">
      <c r="A459" s="50"/>
      <c r="B459" s="51"/>
      <c r="C459" s="52"/>
      <c r="D459" s="52"/>
      <c r="E459" s="52"/>
      <c r="F459" s="40"/>
    </row>
    <row r="460" spans="1:6" s="45" customFormat="1" ht="18.75">
      <c r="A460" s="50"/>
      <c r="B460" s="51"/>
      <c r="C460" s="52"/>
      <c r="D460" s="52"/>
      <c r="E460" s="52"/>
      <c r="F460" s="40"/>
    </row>
    <row r="461" spans="1:6" s="45" customFormat="1" ht="18.75">
      <c r="A461" s="50"/>
      <c r="B461" s="51"/>
      <c r="C461" s="52"/>
      <c r="D461" s="52"/>
      <c r="E461" s="52"/>
      <c r="F461" s="40"/>
    </row>
    <row r="462" spans="1:6" s="45" customFormat="1" ht="18.75">
      <c r="A462" s="50"/>
      <c r="B462" s="51"/>
      <c r="C462" s="52"/>
      <c r="D462" s="52"/>
      <c r="E462" s="52"/>
      <c r="F462" s="40"/>
    </row>
    <row r="463" spans="1:6" s="45" customFormat="1" ht="18.75">
      <c r="A463" s="50"/>
      <c r="B463" s="51"/>
      <c r="C463" s="52"/>
      <c r="D463" s="52"/>
      <c r="E463" s="52"/>
      <c r="F463" s="40"/>
    </row>
    <row r="464" spans="1:6" s="45" customFormat="1" ht="18.75">
      <c r="A464" s="50"/>
      <c r="B464" s="51"/>
      <c r="C464" s="52"/>
      <c r="D464" s="52"/>
      <c r="E464" s="52"/>
      <c r="F464" s="40"/>
    </row>
    <row r="465" spans="1:6" s="45" customFormat="1" ht="18.75">
      <c r="A465" s="50"/>
      <c r="B465" s="51"/>
      <c r="C465" s="52"/>
      <c r="D465" s="52"/>
      <c r="E465" s="52"/>
      <c r="F465" s="40"/>
    </row>
    <row r="466" spans="1:6" s="45" customFormat="1" ht="18.75">
      <c r="A466" s="50"/>
      <c r="B466" s="51"/>
      <c r="C466" s="52"/>
      <c r="D466" s="52"/>
      <c r="E466" s="52"/>
      <c r="F466" s="40"/>
    </row>
    <row r="467" spans="1:6" s="45" customFormat="1" ht="18.75">
      <c r="A467" s="50"/>
      <c r="B467" s="51"/>
      <c r="C467" s="52"/>
      <c r="D467" s="52"/>
      <c r="E467" s="52"/>
      <c r="F467" s="40"/>
    </row>
    <row r="468" spans="1:6" s="45" customFormat="1" ht="18.75">
      <c r="A468" s="50"/>
      <c r="B468" s="51"/>
      <c r="C468" s="52"/>
      <c r="D468" s="52"/>
      <c r="E468" s="52"/>
      <c r="F468" s="40"/>
    </row>
    <row r="469" spans="1:6" s="45" customFormat="1" ht="18.75">
      <c r="A469" s="50"/>
      <c r="B469" s="51"/>
      <c r="C469" s="52"/>
      <c r="D469" s="52"/>
      <c r="E469" s="52"/>
      <c r="F469" s="40"/>
    </row>
    <row r="470" spans="1:6" s="45" customFormat="1" ht="18.75">
      <c r="A470" s="50"/>
      <c r="B470" s="51"/>
      <c r="C470" s="52"/>
      <c r="D470" s="52"/>
      <c r="E470" s="52"/>
      <c r="F470" s="40"/>
    </row>
    <row r="471" spans="1:6" s="45" customFormat="1" ht="18.75">
      <c r="A471" s="50"/>
      <c r="B471" s="51"/>
      <c r="C471" s="52"/>
      <c r="D471" s="52"/>
      <c r="E471" s="52"/>
      <c r="F471" s="40"/>
    </row>
    <row r="472" spans="1:6" s="45" customFormat="1" ht="18.75">
      <c r="A472" s="50"/>
      <c r="B472" s="51"/>
      <c r="C472" s="52"/>
      <c r="D472" s="52"/>
      <c r="E472" s="52"/>
      <c r="F472" s="40"/>
    </row>
    <row r="473" spans="1:6" s="45" customFormat="1" ht="18.75">
      <c r="A473" s="50"/>
      <c r="B473" s="51"/>
      <c r="C473" s="52"/>
      <c r="D473" s="52"/>
      <c r="E473" s="52"/>
      <c r="F473" s="40"/>
    </row>
    <row r="474" spans="1:6" s="45" customFormat="1" ht="18.75">
      <c r="A474" s="50"/>
      <c r="B474" s="51"/>
      <c r="C474" s="52"/>
      <c r="D474" s="52"/>
      <c r="E474" s="52"/>
      <c r="F474" s="40"/>
    </row>
    <row r="475" spans="1:6" s="45" customFormat="1" ht="18.75">
      <c r="A475" s="50"/>
      <c r="B475" s="51"/>
      <c r="C475" s="52"/>
      <c r="D475" s="52"/>
      <c r="E475" s="52"/>
      <c r="F475" s="40"/>
    </row>
    <row r="476" spans="1:6" s="45" customFormat="1" ht="18.75">
      <c r="A476" s="50"/>
      <c r="B476" s="51"/>
      <c r="C476" s="52"/>
      <c r="D476" s="52"/>
      <c r="E476" s="52"/>
      <c r="F476" s="40"/>
    </row>
    <row r="477" spans="1:6" s="45" customFormat="1" ht="18.75">
      <c r="A477" s="50"/>
      <c r="B477" s="51"/>
      <c r="C477" s="52"/>
      <c r="D477" s="52"/>
      <c r="E477" s="52"/>
      <c r="F477" s="40"/>
    </row>
    <row r="478" spans="1:6" s="45" customFormat="1" ht="18.75">
      <c r="A478" s="50"/>
      <c r="B478" s="51"/>
      <c r="C478" s="52"/>
      <c r="D478" s="52"/>
      <c r="E478" s="52"/>
      <c r="F478" s="40"/>
    </row>
    <row r="479" spans="1:6" s="45" customFormat="1" ht="18.75">
      <c r="A479" s="50"/>
      <c r="B479" s="51"/>
      <c r="C479" s="52"/>
      <c r="D479" s="52"/>
      <c r="E479" s="52"/>
      <c r="F479" s="40"/>
    </row>
    <row r="480" spans="1:6" s="45" customFormat="1" ht="18.75">
      <c r="A480" s="50"/>
      <c r="B480" s="51"/>
      <c r="C480" s="52"/>
      <c r="D480" s="52"/>
      <c r="E480" s="52"/>
      <c r="F480" s="40"/>
    </row>
    <row r="481" spans="1:6" s="45" customFormat="1" ht="18.75">
      <c r="A481" s="50"/>
      <c r="B481" s="51"/>
      <c r="C481" s="52"/>
      <c r="D481" s="52"/>
      <c r="E481" s="52"/>
      <c r="F481" s="40"/>
    </row>
    <row r="482" spans="1:6" s="45" customFormat="1" ht="18.75">
      <c r="A482" s="50"/>
      <c r="B482" s="51"/>
      <c r="C482" s="52"/>
      <c r="D482" s="52"/>
      <c r="E482" s="52"/>
      <c r="F482" s="40"/>
    </row>
    <row r="483" spans="1:6" s="45" customFormat="1" ht="18.75">
      <c r="A483" s="50"/>
      <c r="B483" s="51"/>
      <c r="C483" s="52"/>
      <c r="D483" s="52"/>
      <c r="E483" s="52"/>
      <c r="F483" s="40"/>
    </row>
    <row r="484" spans="1:6" s="45" customFormat="1" ht="18.75">
      <c r="A484" s="50"/>
      <c r="B484" s="51"/>
      <c r="C484" s="52"/>
      <c r="D484" s="52"/>
      <c r="E484" s="52"/>
      <c r="F484" s="40"/>
    </row>
    <row r="485" spans="1:6" s="45" customFormat="1" ht="18.75">
      <c r="A485" s="50"/>
      <c r="B485" s="51"/>
      <c r="C485" s="52"/>
      <c r="D485" s="52"/>
      <c r="E485" s="52"/>
      <c r="F485" s="40"/>
    </row>
    <row r="486" spans="1:6" s="45" customFormat="1" ht="18.75">
      <c r="A486" s="50"/>
      <c r="B486" s="51"/>
      <c r="C486" s="52"/>
      <c r="D486" s="52"/>
      <c r="E486" s="52"/>
      <c r="F486" s="40"/>
    </row>
    <row r="487" spans="1:6" s="45" customFormat="1" ht="18.75">
      <c r="A487" s="50"/>
      <c r="B487" s="51"/>
      <c r="C487" s="52"/>
      <c r="D487" s="52"/>
      <c r="E487" s="52"/>
      <c r="F487" s="40"/>
    </row>
    <row r="488" spans="1:6" s="45" customFormat="1" ht="18.75">
      <c r="A488" s="50"/>
      <c r="B488" s="51"/>
      <c r="C488" s="52"/>
      <c r="D488" s="52"/>
      <c r="E488" s="52"/>
      <c r="F488" s="40"/>
    </row>
    <row r="489" spans="1:6" s="45" customFormat="1" ht="18.75">
      <c r="A489" s="50"/>
      <c r="B489" s="51"/>
      <c r="C489" s="52"/>
      <c r="D489" s="52"/>
      <c r="E489" s="52"/>
      <c r="F489" s="40"/>
    </row>
    <row r="490" spans="1:6" s="45" customFormat="1" ht="18.75">
      <c r="A490" s="50"/>
      <c r="B490" s="51"/>
      <c r="C490" s="52"/>
      <c r="D490" s="52"/>
      <c r="E490" s="52"/>
      <c r="F490" s="40"/>
    </row>
    <row r="491" spans="1:6" s="45" customFormat="1" ht="18.75">
      <c r="A491" s="50"/>
      <c r="B491" s="51"/>
      <c r="C491" s="52"/>
      <c r="D491" s="52"/>
      <c r="E491" s="52"/>
      <c r="F491" s="40"/>
    </row>
    <row r="492" spans="1:6" s="45" customFormat="1" ht="18.75">
      <c r="A492" s="50"/>
      <c r="B492" s="51"/>
      <c r="C492" s="52"/>
      <c r="D492" s="52"/>
      <c r="E492" s="52"/>
      <c r="F492" s="40"/>
    </row>
    <row r="493" spans="1:6" s="45" customFormat="1" ht="18.75">
      <c r="A493" s="50"/>
      <c r="B493" s="51"/>
      <c r="C493" s="52"/>
      <c r="D493" s="52"/>
      <c r="E493" s="52"/>
      <c r="F493" s="40"/>
    </row>
    <row r="494" spans="1:6" s="45" customFormat="1" ht="18.75">
      <c r="A494" s="50"/>
      <c r="B494" s="51"/>
      <c r="C494" s="52"/>
      <c r="D494" s="52"/>
      <c r="E494" s="52"/>
      <c r="F494" s="40"/>
    </row>
    <row r="495" spans="1:6" s="45" customFormat="1" ht="18.75">
      <c r="A495" s="50"/>
      <c r="B495" s="51"/>
      <c r="C495" s="52"/>
      <c r="D495" s="52"/>
      <c r="E495" s="52"/>
      <c r="F495" s="40"/>
    </row>
    <row r="496" spans="1:6" s="45" customFormat="1" ht="18.75">
      <c r="A496" s="50"/>
      <c r="B496" s="51"/>
      <c r="C496" s="52"/>
      <c r="D496" s="52"/>
      <c r="E496" s="52"/>
      <c r="F496" s="40"/>
    </row>
    <row r="497" spans="1:6" s="45" customFormat="1" ht="18.75">
      <c r="A497" s="50"/>
      <c r="B497" s="51"/>
      <c r="C497" s="52"/>
      <c r="D497" s="52"/>
      <c r="E497" s="52"/>
      <c r="F497" s="40"/>
    </row>
    <row r="498" spans="1:6" s="45" customFormat="1" ht="18.75">
      <c r="A498" s="50"/>
      <c r="B498" s="51"/>
      <c r="C498" s="52"/>
      <c r="D498" s="52"/>
      <c r="E498" s="52"/>
      <c r="F498" s="40"/>
    </row>
    <row r="499" spans="1:6" s="45" customFormat="1" ht="18.75">
      <c r="A499" s="50"/>
      <c r="B499" s="51"/>
      <c r="C499" s="52"/>
      <c r="D499" s="52"/>
      <c r="E499" s="52"/>
      <c r="F499" s="40"/>
    </row>
    <row r="500" spans="1:6" s="45" customFormat="1" ht="18.75">
      <c r="A500" s="50"/>
      <c r="B500" s="51"/>
      <c r="C500" s="52"/>
      <c r="D500" s="52"/>
      <c r="E500" s="52"/>
      <c r="F500" s="40"/>
    </row>
    <row r="501" spans="1:6" s="45" customFormat="1" ht="18.75">
      <c r="A501" s="50"/>
      <c r="B501" s="51"/>
      <c r="C501" s="52"/>
      <c r="D501" s="52"/>
      <c r="E501" s="52"/>
      <c r="F501" s="40"/>
    </row>
    <row r="502" spans="1:6" s="45" customFormat="1" ht="18.75">
      <c r="A502" s="50"/>
      <c r="B502" s="51"/>
      <c r="C502" s="52"/>
      <c r="D502" s="52"/>
      <c r="E502" s="52"/>
      <c r="F502" s="40"/>
    </row>
    <row r="503" spans="1:6" s="45" customFormat="1" ht="18.75">
      <c r="A503" s="50"/>
      <c r="B503" s="51"/>
      <c r="C503" s="52"/>
      <c r="D503" s="52"/>
      <c r="E503" s="52"/>
      <c r="F503" s="40"/>
    </row>
    <row r="504" spans="1:6" s="45" customFormat="1" ht="18.75">
      <c r="A504" s="50"/>
      <c r="B504" s="51"/>
      <c r="C504" s="52"/>
      <c r="D504" s="52"/>
      <c r="E504" s="52"/>
      <c r="F504" s="40"/>
    </row>
    <row r="505" spans="1:6" s="45" customFormat="1" ht="18.75">
      <c r="A505" s="50"/>
      <c r="B505" s="51"/>
      <c r="C505" s="52"/>
      <c r="D505" s="52"/>
      <c r="E505" s="52"/>
      <c r="F505" s="40"/>
    </row>
    <row r="506" spans="1:6" s="45" customFormat="1" ht="18.75">
      <c r="A506" s="50"/>
      <c r="B506" s="51"/>
      <c r="C506" s="52"/>
      <c r="D506" s="52"/>
      <c r="E506" s="52"/>
      <c r="F506" s="40"/>
    </row>
    <row r="507" spans="1:6" s="45" customFormat="1" ht="18.75">
      <c r="A507" s="50"/>
      <c r="B507" s="51"/>
      <c r="C507" s="52"/>
      <c r="D507" s="52"/>
      <c r="E507" s="52"/>
      <c r="F507" s="40"/>
    </row>
    <row r="508" spans="1:6" s="45" customFormat="1" ht="18.75">
      <c r="A508" s="50"/>
      <c r="B508" s="51"/>
      <c r="C508" s="52"/>
      <c r="D508" s="52"/>
      <c r="E508" s="52"/>
      <c r="F508" s="40"/>
    </row>
    <row r="509" spans="1:6" s="45" customFormat="1" ht="18.75">
      <c r="A509" s="50"/>
      <c r="B509" s="51"/>
      <c r="C509" s="52"/>
      <c r="D509" s="52"/>
      <c r="E509" s="52"/>
      <c r="F509" s="40"/>
    </row>
    <row r="510" spans="1:6" s="45" customFormat="1" ht="18.75">
      <c r="A510" s="50"/>
      <c r="B510" s="51"/>
      <c r="C510" s="52"/>
      <c r="D510" s="52"/>
      <c r="E510" s="52"/>
      <c r="F510" s="40"/>
    </row>
    <row r="511" spans="1:6" s="45" customFormat="1" ht="18.75">
      <c r="A511" s="50"/>
      <c r="B511" s="51"/>
      <c r="C511" s="52"/>
      <c r="D511" s="52"/>
      <c r="E511" s="52"/>
      <c r="F511" s="40"/>
    </row>
    <row r="512" spans="1:6" s="45" customFormat="1" ht="18.75">
      <c r="A512" s="50"/>
      <c r="B512" s="51"/>
      <c r="C512" s="52"/>
      <c r="D512" s="52"/>
      <c r="E512" s="52"/>
      <c r="F512" s="40"/>
    </row>
    <row r="513" spans="1:6" s="45" customFormat="1" ht="18.75">
      <c r="A513" s="50"/>
      <c r="B513" s="51"/>
      <c r="C513" s="52"/>
      <c r="D513" s="52"/>
      <c r="E513" s="52"/>
      <c r="F513" s="40"/>
    </row>
    <row r="514" spans="1:6" s="45" customFormat="1" ht="18.75">
      <c r="A514" s="50"/>
      <c r="B514" s="51"/>
      <c r="C514" s="52"/>
      <c r="D514" s="52"/>
      <c r="E514" s="52"/>
      <c r="F514" s="40"/>
    </row>
    <row r="515" spans="1:6" s="45" customFormat="1" ht="18.75">
      <c r="A515" s="50"/>
      <c r="B515" s="51"/>
      <c r="C515" s="52"/>
      <c r="D515" s="52"/>
      <c r="E515" s="52"/>
      <c r="F515" s="40"/>
    </row>
    <row r="516" spans="1:6" s="45" customFormat="1" ht="18.75">
      <c r="A516" s="50"/>
      <c r="B516" s="51"/>
      <c r="C516" s="52"/>
      <c r="D516" s="52"/>
      <c r="E516" s="52"/>
      <c r="F516" s="40"/>
    </row>
    <row r="517" spans="1:6" s="45" customFormat="1" ht="18.75">
      <c r="A517" s="50"/>
      <c r="B517" s="51"/>
      <c r="C517" s="52"/>
      <c r="D517" s="52"/>
      <c r="E517" s="52"/>
      <c r="F517" s="40"/>
    </row>
    <row r="518" spans="1:6" s="45" customFormat="1" ht="18.75">
      <c r="A518" s="50"/>
      <c r="B518" s="51"/>
      <c r="C518" s="52"/>
      <c r="D518" s="52"/>
      <c r="E518" s="52"/>
      <c r="F518" s="40"/>
    </row>
    <row r="519" spans="1:6" s="45" customFormat="1" ht="18.75">
      <c r="A519" s="50"/>
      <c r="B519" s="51"/>
      <c r="C519" s="52"/>
      <c r="D519" s="52"/>
      <c r="E519" s="52"/>
      <c r="F519" s="40"/>
    </row>
    <row r="520" spans="1:6" s="45" customFormat="1" ht="18.75">
      <c r="A520" s="50"/>
      <c r="B520" s="51"/>
      <c r="C520" s="52"/>
      <c r="D520" s="52"/>
      <c r="E520" s="52"/>
      <c r="F520" s="40"/>
    </row>
    <row r="521" spans="1:6" s="45" customFormat="1" ht="18.75">
      <c r="A521" s="50"/>
      <c r="B521" s="51"/>
      <c r="C521" s="52"/>
      <c r="D521" s="52"/>
      <c r="E521" s="52"/>
      <c r="F521" s="40"/>
    </row>
    <row r="522" spans="1:6" s="45" customFormat="1" ht="18.75">
      <c r="A522" s="50"/>
      <c r="B522" s="51"/>
      <c r="C522" s="52"/>
      <c r="D522" s="52"/>
      <c r="E522" s="52"/>
      <c r="F522" s="40"/>
    </row>
    <row r="523" spans="1:6" s="45" customFormat="1" ht="18.75">
      <c r="A523" s="50"/>
      <c r="B523" s="51"/>
      <c r="C523" s="52"/>
      <c r="D523" s="52"/>
      <c r="E523" s="52"/>
      <c r="F523" s="40"/>
    </row>
    <row r="524" spans="1:6" s="45" customFormat="1" ht="18.75">
      <c r="A524" s="50"/>
      <c r="B524" s="51"/>
      <c r="C524" s="52"/>
      <c r="D524" s="52"/>
      <c r="E524" s="52"/>
      <c r="F524" s="40"/>
    </row>
    <row r="525" spans="1:6" s="45" customFormat="1" ht="18.75">
      <c r="A525" s="50"/>
      <c r="B525" s="51"/>
      <c r="C525" s="52"/>
      <c r="D525" s="52"/>
      <c r="E525" s="52"/>
      <c r="F525" s="40"/>
    </row>
    <row r="526" spans="1:6" s="45" customFormat="1" ht="18.75">
      <c r="A526" s="50"/>
      <c r="B526" s="51"/>
      <c r="C526" s="52"/>
      <c r="D526" s="52"/>
      <c r="E526" s="52"/>
      <c r="F526" s="40"/>
    </row>
    <row r="527" spans="1:6" s="45" customFormat="1" ht="18.75">
      <c r="A527" s="50"/>
      <c r="B527" s="51"/>
      <c r="C527" s="52"/>
      <c r="D527" s="52"/>
      <c r="E527" s="52"/>
      <c r="F527" s="40"/>
    </row>
    <row r="528" spans="1:6" s="45" customFormat="1" ht="18.75">
      <c r="A528" s="50"/>
      <c r="B528" s="51"/>
      <c r="C528" s="52"/>
      <c r="D528" s="52"/>
      <c r="E528" s="52"/>
      <c r="F528" s="40"/>
    </row>
    <row r="529" spans="1:6" s="45" customFormat="1" ht="18.75">
      <c r="A529" s="50"/>
      <c r="B529" s="51"/>
      <c r="C529" s="52"/>
      <c r="D529" s="52"/>
      <c r="E529" s="52"/>
      <c r="F529" s="40"/>
    </row>
    <row r="530" spans="1:6" s="45" customFormat="1" ht="18.75">
      <c r="A530" s="50"/>
      <c r="B530" s="51"/>
      <c r="C530" s="52"/>
      <c r="D530" s="52"/>
      <c r="E530" s="52"/>
      <c r="F530" s="40"/>
    </row>
    <row r="531" spans="1:6" s="45" customFormat="1" ht="18.75">
      <c r="A531" s="50"/>
      <c r="B531" s="51"/>
      <c r="C531" s="52"/>
      <c r="D531" s="52"/>
      <c r="E531" s="52"/>
      <c r="F531" s="40"/>
    </row>
    <row r="532" spans="1:6" s="45" customFormat="1" ht="18.75">
      <c r="A532" s="50"/>
      <c r="B532" s="51"/>
      <c r="C532" s="52"/>
      <c r="D532" s="52"/>
      <c r="E532" s="52"/>
      <c r="F532" s="40"/>
    </row>
    <row r="533" spans="1:6" s="45" customFormat="1" ht="18.75">
      <c r="A533" s="50"/>
      <c r="B533" s="51"/>
      <c r="C533" s="52"/>
      <c r="D533" s="52"/>
      <c r="E533" s="52"/>
      <c r="F533" s="40"/>
    </row>
    <row r="534" spans="1:6" s="45" customFormat="1" ht="18.75">
      <c r="A534" s="50"/>
      <c r="B534" s="51"/>
      <c r="C534" s="52"/>
      <c r="D534" s="52"/>
      <c r="E534" s="52"/>
      <c r="F534" s="40"/>
    </row>
    <row r="535" spans="1:6" s="45" customFormat="1" ht="18.75">
      <c r="A535" s="50"/>
      <c r="B535" s="51"/>
      <c r="C535" s="52"/>
      <c r="D535" s="52"/>
      <c r="E535" s="52"/>
      <c r="F535" s="40"/>
    </row>
    <row r="536" spans="1:6" s="45" customFormat="1" ht="18.75">
      <c r="A536" s="50"/>
      <c r="B536" s="51"/>
      <c r="C536" s="52"/>
      <c r="D536" s="52"/>
      <c r="E536" s="52"/>
      <c r="F536" s="40"/>
    </row>
    <row r="537" spans="1:6" s="45" customFormat="1" ht="18.75">
      <c r="A537" s="50"/>
      <c r="B537" s="51"/>
      <c r="C537" s="52"/>
      <c r="D537" s="52"/>
      <c r="E537" s="52"/>
      <c r="F537" s="40"/>
    </row>
    <row r="538" spans="1:6" s="45" customFormat="1" ht="18.75">
      <c r="A538" s="50"/>
      <c r="B538" s="51"/>
      <c r="C538" s="52"/>
      <c r="D538" s="52"/>
      <c r="E538" s="52"/>
      <c r="F538" s="40"/>
    </row>
    <row r="539" spans="1:6" s="45" customFormat="1" ht="18.75">
      <c r="A539" s="50"/>
      <c r="B539" s="51"/>
      <c r="C539" s="52"/>
      <c r="D539" s="52"/>
      <c r="E539" s="52"/>
      <c r="F539" s="40"/>
    </row>
    <row r="540" spans="1:6" s="45" customFormat="1" ht="18.75">
      <c r="A540" s="50"/>
      <c r="B540" s="51"/>
      <c r="C540" s="52"/>
      <c r="D540" s="52"/>
      <c r="E540" s="52"/>
      <c r="F540" s="40"/>
    </row>
    <row r="541" spans="1:6" s="45" customFormat="1" ht="18.75">
      <c r="A541" s="50"/>
      <c r="B541" s="51"/>
      <c r="C541" s="52"/>
      <c r="D541" s="52"/>
      <c r="E541" s="52"/>
      <c r="F541" s="40"/>
    </row>
    <row r="542" spans="1:6" s="45" customFormat="1" ht="18.75">
      <c r="A542" s="50"/>
      <c r="B542" s="51"/>
      <c r="C542" s="52"/>
      <c r="D542" s="52"/>
      <c r="E542" s="52"/>
      <c r="F542" s="40"/>
    </row>
    <row r="543" spans="1:6" s="45" customFormat="1" ht="18.75">
      <c r="A543" s="50"/>
      <c r="B543" s="51"/>
      <c r="C543" s="52"/>
      <c r="D543" s="52"/>
      <c r="E543" s="52"/>
      <c r="F543" s="40"/>
    </row>
    <row r="544" spans="1:6" s="45" customFormat="1" ht="18.75">
      <c r="A544" s="50"/>
      <c r="B544" s="51"/>
      <c r="C544" s="52"/>
      <c r="D544" s="52"/>
      <c r="E544" s="52"/>
      <c r="F544" s="40"/>
    </row>
    <row r="545" spans="1:6" s="45" customFormat="1" ht="18.75">
      <c r="A545" s="50"/>
      <c r="B545" s="51"/>
      <c r="C545" s="52"/>
      <c r="D545" s="52"/>
      <c r="E545" s="52"/>
      <c r="F545" s="40"/>
    </row>
    <row r="546" spans="1:6" s="45" customFormat="1" ht="18.75">
      <c r="A546" s="50"/>
      <c r="B546" s="51"/>
      <c r="C546" s="52"/>
      <c r="D546" s="52"/>
      <c r="E546" s="52"/>
      <c r="F546" s="40"/>
    </row>
    <row r="547" spans="1:6" s="45" customFormat="1" ht="18.75">
      <c r="A547" s="50"/>
      <c r="B547" s="51"/>
      <c r="C547" s="52"/>
      <c r="D547" s="52"/>
      <c r="E547" s="52"/>
      <c r="F547" s="40"/>
    </row>
    <row r="548" spans="1:6" s="45" customFormat="1" ht="18.75">
      <c r="A548" s="50"/>
      <c r="B548" s="51"/>
      <c r="C548" s="52"/>
      <c r="D548" s="52"/>
      <c r="E548" s="52"/>
      <c r="F548" s="40"/>
    </row>
    <row r="549" spans="1:6" s="45" customFormat="1" ht="18.75">
      <c r="A549" s="50"/>
      <c r="B549" s="51"/>
      <c r="C549" s="52"/>
      <c r="D549" s="52"/>
      <c r="E549" s="52"/>
      <c r="F549" s="40"/>
    </row>
    <row r="550" spans="1:6" s="45" customFormat="1" ht="18.75">
      <c r="A550" s="50"/>
      <c r="B550" s="51"/>
      <c r="C550" s="52"/>
      <c r="D550" s="52"/>
      <c r="E550" s="52"/>
      <c r="F550" s="40"/>
    </row>
    <row r="551" spans="1:6" s="45" customFormat="1" ht="18.75">
      <c r="A551" s="50"/>
      <c r="B551" s="51"/>
      <c r="C551" s="52"/>
      <c r="D551" s="52"/>
      <c r="E551" s="52"/>
      <c r="F551" s="40"/>
    </row>
    <row r="552" spans="1:6" s="45" customFormat="1" ht="18.75">
      <c r="A552" s="50"/>
      <c r="B552" s="51"/>
      <c r="C552" s="52"/>
      <c r="D552" s="52"/>
      <c r="E552" s="52"/>
      <c r="F552" s="40"/>
    </row>
    <row r="553" spans="1:6" s="45" customFormat="1" ht="18.75">
      <c r="A553" s="50"/>
      <c r="B553" s="51"/>
      <c r="C553" s="52"/>
      <c r="D553" s="52"/>
      <c r="E553" s="52"/>
      <c r="F553" s="40"/>
    </row>
    <row r="554" spans="1:6" s="45" customFormat="1" ht="18.75">
      <c r="A554" s="50"/>
      <c r="B554" s="51"/>
      <c r="C554" s="52"/>
      <c r="D554" s="52"/>
      <c r="E554" s="52"/>
      <c r="F554" s="40"/>
    </row>
    <row r="555" spans="1:6" s="45" customFormat="1" ht="18.75">
      <c r="A555" s="50"/>
      <c r="B555" s="51"/>
      <c r="C555" s="52"/>
      <c r="D555" s="52"/>
      <c r="E555" s="52"/>
      <c r="F555" s="40"/>
    </row>
    <row r="556" spans="1:6" s="45" customFormat="1" ht="18.75">
      <c r="A556" s="50"/>
      <c r="B556" s="51"/>
      <c r="C556" s="52"/>
      <c r="D556" s="52"/>
      <c r="E556" s="52"/>
      <c r="F556" s="40"/>
    </row>
    <row r="557" spans="1:6" s="45" customFormat="1" ht="18.75">
      <c r="A557" s="50"/>
      <c r="B557" s="51"/>
      <c r="C557" s="52"/>
      <c r="D557" s="52"/>
      <c r="E557" s="52"/>
      <c r="F557" s="40"/>
    </row>
    <row r="558" spans="1:6" s="45" customFormat="1" ht="18.75">
      <c r="A558" s="50"/>
      <c r="B558" s="51"/>
      <c r="C558" s="52"/>
      <c r="D558" s="52"/>
      <c r="E558" s="52"/>
      <c r="F558" s="40"/>
    </row>
    <row r="559" spans="1:6" s="45" customFormat="1" ht="18.75">
      <c r="A559" s="50"/>
      <c r="B559" s="51"/>
      <c r="C559" s="52"/>
      <c r="D559" s="52"/>
      <c r="E559" s="52"/>
      <c r="F559" s="40"/>
    </row>
    <row r="560" spans="1:6" s="45" customFormat="1" ht="18.75">
      <c r="A560" s="50"/>
      <c r="B560" s="51"/>
      <c r="C560" s="52"/>
      <c r="D560" s="52"/>
      <c r="E560" s="52"/>
      <c r="F560" s="40"/>
    </row>
    <row r="561" spans="1:6" s="45" customFormat="1" ht="18.75">
      <c r="A561" s="50"/>
      <c r="B561" s="51"/>
      <c r="C561" s="52"/>
      <c r="D561" s="52"/>
      <c r="E561" s="52"/>
      <c r="F561" s="40"/>
    </row>
    <row r="562" spans="1:6" s="45" customFormat="1" ht="18.75">
      <c r="A562" s="50"/>
      <c r="B562" s="51"/>
      <c r="C562" s="52"/>
      <c r="D562" s="52"/>
      <c r="E562" s="52"/>
      <c r="F562" s="40"/>
    </row>
    <row r="563" spans="1:6" s="45" customFormat="1" ht="18.75">
      <c r="A563" s="50"/>
      <c r="B563" s="51"/>
      <c r="C563" s="52"/>
      <c r="D563" s="52"/>
      <c r="E563" s="52"/>
      <c r="F563" s="40"/>
    </row>
    <row r="564" spans="1:6" s="45" customFormat="1" ht="18.75">
      <c r="A564" s="50"/>
      <c r="B564" s="51"/>
      <c r="C564" s="52"/>
      <c r="D564" s="52"/>
      <c r="E564" s="52"/>
      <c r="F564" s="40"/>
    </row>
    <row r="565" spans="1:6" s="45" customFormat="1" ht="18.75">
      <c r="A565" s="50"/>
      <c r="B565" s="51"/>
      <c r="C565" s="52"/>
      <c r="D565" s="52"/>
      <c r="E565" s="52"/>
      <c r="F565" s="40"/>
    </row>
    <row r="566" spans="1:6" s="45" customFormat="1" ht="18.75">
      <c r="A566" s="50"/>
      <c r="B566" s="51"/>
      <c r="C566" s="52"/>
      <c r="D566" s="52"/>
      <c r="E566" s="52"/>
      <c r="F566" s="40"/>
    </row>
    <row r="567" spans="1:6" s="45" customFormat="1" ht="18.75">
      <c r="A567" s="50"/>
      <c r="B567" s="51"/>
      <c r="C567" s="52"/>
      <c r="D567" s="52"/>
      <c r="E567" s="52"/>
      <c r="F567" s="40"/>
    </row>
    <row r="568" spans="1:6" s="45" customFormat="1" ht="18.75">
      <c r="A568" s="50"/>
      <c r="B568" s="51"/>
      <c r="C568" s="52"/>
      <c r="D568" s="52"/>
      <c r="E568" s="52"/>
      <c r="F568" s="40"/>
    </row>
    <row r="569" spans="1:6" s="45" customFormat="1" ht="18.75">
      <c r="A569" s="50"/>
      <c r="B569" s="51"/>
      <c r="C569" s="52"/>
      <c r="D569" s="52"/>
      <c r="E569" s="52"/>
      <c r="F569" s="40"/>
    </row>
    <row r="570" spans="1:6" s="45" customFormat="1" ht="18.75">
      <c r="A570" s="50"/>
      <c r="B570" s="51"/>
      <c r="C570" s="52"/>
      <c r="D570" s="52"/>
      <c r="E570" s="52"/>
      <c r="F570" s="40"/>
    </row>
    <row r="571" spans="1:6" s="45" customFormat="1" ht="18.75">
      <c r="A571" s="50"/>
      <c r="B571" s="51"/>
      <c r="C571" s="52"/>
      <c r="D571" s="52"/>
      <c r="E571" s="52"/>
      <c r="F571" s="40"/>
    </row>
    <row r="572" spans="1:6" s="45" customFormat="1" ht="18.75">
      <c r="A572" s="50"/>
      <c r="B572" s="51"/>
      <c r="C572" s="52"/>
      <c r="D572" s="52"/>
      <c r="E572" s="52"/>
      <c r="F572" s="40"/>
    </row>
    <row r="573" spans="1:6" s="45" customFormat="1" ht="18.75">
      <c r="A573" s="50"/>
      <c r="B573" s="51"/>
      <c r="C573" s="52"/>
      <c r="D573" s="52"/>
      <c r="E573" s="52"/>
      <c r="F573" s="40"/>
    </row>
    <row r="574" spans="1:6" s="45" customFormat="1" ht="18.75">
      <c r="A574" s="50"/>
      <c r="B574" s="51"/>
      <c r="C574" s="52"/>
      <c r="D574" s="52"/>
      <c r="E574" s="52"/>
      <c r="F574" s="40"/>
    </row>
    <row r="575" spans="1:6" s="45" customFormat="1" ht="18.75">
      <c r="A575" s="50"/>
      <c r="B575" s="51"/>
      <c r="C575" s="52"/>
      <c r="D575" s="52"/>
      <c r="E575" s="52"/>
      <c r="F575" s="40"/>
    </row>
    <row r="576" spans="1:6" s="45" customFormat="1" ht="18.75">
      <c r="A576" s="50"/>
      <c r="B576" s="51"/>
      <c r="C576" s="52"/>
      <c r="D576" s="52"/>
      <c r="E576" s="52"/>
      <c r="F576" s="40"/>
    </row>
    <row r="577" spans="1:6" s="45" customFormat="1" ht="18.75">
      <c r="A577" s="50"/>
      <c r="B577" s="51"/>
      <c r="C577" s="52"/>
      <c r="D577" s="52"/>
      <c r="E577" s="52"/>
      <c r="F577" s="40"/>
    </row>
    <row r="578" spans="1:6" s="45" customFormat="1" ht="18.75">
      <c r="A578" s="50"/>
      <c r="B578" s="51"/>
      <c r="C578" s="52"/>
      <c r="D578" s="52"/>
      <c r="E578" s="52"/>
      <c r="F578" s="40"/>
    </row>
    <row r="579" spans="1:6" s="45" customFormat="1" ht="18.75">
      <c r="A579" s="50"/>
      <c r="B579" s="51"/>
      <c r="C579" s="52"/>
      <c r="D579" s="52"/>
      <c r="E579" s="52"/>
      <c r="F579" s="40"/>
    </row>
    <row r="580" spans="1:6" s="45" customFormat="1" ht="18.75">
      <c r="A580" s="50"/>
      <c r="B580" s="51"/>
      <c r="C580" s="52"/>
      <c r="D580" s="52"/>
      <c r="E580" s="52"/>
      <c r="F580" s="40"/>
    </row>
    <row r="581" spans="1:6" s="45" customFormat="1" ht="18.75">
      <c r="A581" s="50"/>
      <c r="B581" s="51"/>
      <c r="C581" s="52"/>
      <c r="D581" s="52"/>
      <c r="E581" s="52"/>
      <c r="F581" s="40"/>
    </row>
    <row r="582" spans="1:6" s="45" customFormat="1" ht="18.75">
      <c r="A582" s="50"/>
      <c r="B582" s="51"/>
      <c r="C582" s="52"/>
      <c r="D582" s="52"/>
      <c r="E582" s="52"/>
      <c r="F582" s="40"/>
    </row>
    <row r="583" spans="1:6" s="45" customFormat="1" ht="18.75">
      <c r="A583" s="50"/>
      <c r="B583" s="51"/>
      <c r="C583" s="52"/>
      <c r="D583" s="52"/>
      <c r="E583" s="52"/>
      <c r="F583" s="40"/>
    </row>
    <row r="584" spans="1:6" s="45" customFormat="1" ht="18.75">
      <c r="A584" s="50"/>
      <c r="B584" s="51"/>
      <c r="C584" s="52"/>
      <c r="D584" s="52"/>
      <c r="E584" s="52"/>
      <c r="F584" s="40"/>
    </row>
    <row r="585" spans="1:6" s="45" customFormat="1" ht="18.75">
      <c r="A585" s="50"/>
      <c r="B585" s="51"/>
      <c r="C585" s="52"/>
      <c r="D585" s="52"/>
      <c r="E585" s="52"/>
      <c r="F585" s="40"/>
    </row>
    <row r="586" spans="1:6" s="45" customFormat="1" ht="18.75">
      <c r="A586" s="50"/>
      <c r="B586" s="51"/>
      <c r="C586" s="52"/>
      <c r="D586" s="52"/>
      <c r="E586" s="52"/>
      <c r="F586" s="40"/>
    </row>
    <row r="587" spans="1:6" s="45" customFormat="1" ht="18.75">
      <c r="A587" s="50"/>
      <c r="B587" s="51"/>
      <c r="C587" s="52"/>
      <c r="D587" s="52"/>
      <c r="E587" s="52"/>
      <c r="F587" s="40"/>
    </row>
    <row r="588" spans="1:6" s="45" customFormat="1" ht="18.75">
      <c r="A588" s="50"/>
      <c r="B588" s="51"/>
      <c r="C588" s="52"/>
      <c r="D588" s="52"/>
      <c r="E588" s="52"/>
      <c r="F588" s="40"/>
    </row>
    <row r="589" spans="1:6" s="45" customFormat="1" ht="18.75">
      <c r="A589" s="50"/>
      <c r="B589" s="51"/>
      <c r="C589" s="52"/>
      <c r="D589" s="52"/>
      <c r="E589" s="52"/>
      <c r="F589" s="40"/>
    </row>
    <row r="590" spans="1:6" s="45" customFormat="1" ht="18.75">
      <c r="A590" s="50"/>
      <c r="B590" s="51"/>
      <c r="C590" s="52"/>
      <c r="D590" s="52"/>
      <c r="E590" s="52"/>
      <c r="F590" s="40"/>
    </row>
    <row r="591" spans="1:6" s="45" customFormat="1" ht="18.75">
      <c r="A591" s="50"/>
      <c r="B591" s="51"/>
      <c r="C591" s="52"/>
      <c r="D591" s="52"/>
      <c r="E591" s="52"/>
      <c r="F591" s="40"/>
    </row>
    <row r="592" spans="1:6" s="45" customFormat="1" ht="18.75">
      <c r="A592" s="50"/>
      <c r="B592" s="51"/>
      <c r="C592" s="52"/>
      <c r="D592" s="52"/>
      <c r="E592" s="52"/>
      <c r="F592" s="40"/>
    </row>
  </sheetData>
  <mergeCells count="89">
    <mergeCell ref="B53:F53"/>
    <mergeCell ref="B70:F70"/>
    <mergeCell ref="B71:F71"/>
    <mergeCell ref="B33:F33"/>
    <mergeCell ref="B54:F54"/>
    <mergeCell ref="B34:F34"/>
    <mergeCell ref="B56:F56"/>
    <mergeCell ref="B49:F49"/>
    <mergeCell ref="B50:F50"/>
    <mergeCell ref="B51:F51"/>
    <mergeCell ref="B52:F52"/>
    <mergeCell ref="B89:F89"/>
    <mergeCell ref="B90:F90"/>
    <mergeCell ref="B79:F79"/>
    <mergeCell ref="B81:F81"/>
    <mergeCell ref="B82:F82"/>
    <mergeCell ref="B75:F75"/>
    <mergeCell ref="B76:F76"/>
    <mergeCell ref="B57:F57"/>
    <mergeCell ref="B58:F58"/>
    <mergeCell ref="B35:F35"/>
    <mergeCell ref="B55:F55"/>
    <mergeCell ref="B80:F80"/>
    <mergeCell ref="B77:F77"/>
    <mergeCell ref="B78:F78"/>
    <mergeCell ref="B68:F68"/>
    <mergeCell ref="B69:F69"/>
    <mergeCell ref="B72:F72"/>
    <mergeCell ref="B73:F73"/>
    <mergeCell ref="B74:F74"/>
    <mergeCell ref="A94:F94"/>
    <mergeCell ref="B83:F83"/>
    <mergeCell ref="B84:F84"/>
    <mergeCell ref="B85:F85"/>
    <mergeCell ref="B86:F86"/>
    <mergeCell ref="B91:F91"/>
    <mergeCell ref="B92:F92"/>
    <mergeCell ref="B93:F93"/>
    <mergeCell ref="B87:F87"/>
    <mergeCell ref="B88:F88"/>
    <mergeCell ref="A8:G8"/>
    <mergeCell ref="B10:F10"/>
    <mergeCell ref="A11:G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A391:G391"/>
    <mergeCell ref="A97:G97"/>
    <mergeCell ref="B29:F29"/>
    <mergeCell ref="B30:F30"/>
    <mergeCell ref="B31:F31"/>
    <mergeCell ref="B32:F32"/>
    <mergeCell ref="B36:F36"/>
    <mergeCell ref="B37:F37"/>
    <mergeCell ref="B38:F38"/>
    <mergeCell ref="B39:F39"/>
    <mergeCell ref="A95:G95"/>
    <mergeCell ref="B40:F40"/>
    <mergeCell ref="B41:F41"/>
    <mergeCell ref="B42:F42"/>
    <mergeCell ref="B43:F43"/>
    <mergeCell ref="B44:F44"/>
    <mergeCell ref="B45:F45"/>
    <mergeCell ref="B46:F46"/>
    <mergeCell ref="B47:F47"/>
    <mergeCell ref="B48:F48"/>
    <mergeCell ref="B59:F59"/>
    <mergeCell ref="B60:F60"/>
    <mergeCell ref="B65:F65"/>
    <mergeCell ref="B66:F66"/>
    <mergeCell ref="B67:F67"/>
    <mergeCell ref="B61:F61"/>
    <mergeCell ref="B62:F62"/>
    <mergeCell ref="B63:F63"/>
    <mergeCell ref="B64:F64"/>
  </mergeCells>
  <printOptions/>
  <pageMargins left="0.3937007874015748" right="0.1968503937007874" top="0.4" bottom="0.32" header="0.2362204724409449" footer="0.2362204724409449"/>
  <pageSetup horizontalDpi="600" verticalDpi="600" orientation="portrait" paperSize="9" scale="69" r:id="rId2"/>
  <headerFooter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УФиНП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Ерохин</dc:creator>
  <cp:keywords/>
  <dc:description/>
  <cp:lastModifiedBy>User</cp:lastModifiedBy>
  <cp:lastPrinted>2007-09-20T05:31:37Z</cp:lastPrinted>
  <dcterms:created xsi:type="dcterms:W3CDTF">2005-09-22T03:30:54Z</dcterms:created>
  <dcterms:modified xsi:type="dcterms:W3CDTF">2007-09-20T05:32:03Z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